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Negotiations\"/>
    </mc:Choice>
  </mc:AlternateContent>
  <bookViews>
    <workbookView xWindow="0" yWindow="0" windowWidth="25170" windowHeight="10215" activeTab="2"/>
  </bookViews>
  <sheets>
    <sheet name="Fund 10" sheetId="1" r:id="rId1"/>
    <sheet name="Unrestricted w Deltas" sheetId="4" r:id="rId2"/>
    <sheet name="Unrestricted w %" sheetId="2" r:id="rId3"/>
    <sheet name="All Funds" sheetId="3" r:id="rId4"/>
  </sheets>
  <definedNames>
    <definedName name="_xlnm.Print_Titles" localSheetId="3">'All Funds'!$1:$1</definedName>
    <definedName name="_xlnm.Print_Titles" localSheetId="0">'Fund 10'!$A:$A</definedName>
    <definedName name="_xlnm.Print_Titles" localSheetId="2">'Unrestricted w %'!$A:$A</definedName>
    <definedName name="_xlnm.Print_Titles" localSheetId="1">'Unrestricted w Deltas'!$A:$A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3" i="1" l="1"/>
  <c r="T6" i="1"/>
  <c r="U6" i="1"/>
  <c r="T14" i="1"/>
  <c r="U14" i="1"/>
  <c r="U15" i="1"/>
  <c r="U18" i="1"/>
  <c r="U24" i="1"/>
  <c r="U26" i="1"/>
  <c r="J134" i="3"/>
  <c r="E134" i="3"/>
  <c r="K134" i="3"/>
  <c r="C146" i="3"/>
  <c r="E146" i="3"/>
  <c r="J146" i="3"/>
  <c r="K146" i="3"/>
  <c r="L146" i="3"/>
  <c r="J149" i="3"/>
  <c r="J148" i="3"/>
  <c r="J147" i="3"/>
  <c r="J145" i="3"/>
  <c r="J144" i="3"/>
  <c r="J143" i="3"/>
  <c r="J142" i="3"/>
  <c r="J141" i="3"/>
  <c r="J140" i="3"/>
  <c r="J137" i="3"/>
  <c r="J136" i="3"/>
  <c r="J135" i="3"/>
  <c r="J133" i="3"/>
  <c r="J132" i="3"/>
  <c r="J131" i="3"/>
  <c r="J130" i="3"/>
  <c r="J129" i="3"/>
  <c r="J128" i="3"/>
  <c r="Z22" i="2"/>
  <c r="Z14" i="2"/>
  <c r="Z6" i="2"/>
  <c r="Z15" i="2"/>
  <c r="Z18" i="2"/>
  <c r="X22" i="2"/>
  <c r="X14" i="2"/>
  <c r="X6" i="2"/>
  <c r="X15" i="2"/>
  <c r="X18" i="2"/>
  <c r="X23" i="2"/>
  <c r="L134" i="3"/>
  <c r="Z23" i="2"/>
  <c r="AA13" i="2"/>
  <c r="AA10" i="2"/>
  <c r="Y13" i="2"/>
  <c r="T22" i="4"/>
  <c r="T14" i="4"/>
  <c r="T6" i="4"/>
  <c r="R22" i="4"/>
  <c r="S17" i="4"/>
  <c r="S16" i="4"/>
  <c r="R14" i="4"/>
  <c r="S13" i="4"/>
  <c r="S12" i="4"/>
  <c r="S11" i="4"/>
  <c r="S10" i="4"/>
  <c r="S9" i="4"/>
  <c r="S8" i="4"/>
  <c r="R6" i="4"/>
  <c r="S5" i="4"/>
  <c r="S4" i="4"/>
  <c r="S3" i="4"/>
  <c r="S6" i="1"/>
  <c r="S23" i="1"/>
  <c r="S14" i="1"/>
  <c r="S27" i="1"/>
  <c r="AA11" i="2"/>
  <c r="AA12" i="2"/>
  <c r="AA8" i="2"/>
  <c r="AA9" i="2"/>
  <c r="Z25" i="2"/>
  <c r="X25" i="2"/>
  <c r="Y8" i="2"/>
  <c r="Y9" i="2"/>
  <c r="Y10" i="2"/>
  <c r="Y11" i="2"/>
  <c r="Y12" i="2"/>
  <c r="T15" i="4"/>
  <c r="T18" i="4"/>
  <c r="T23" i="4"/>
  <c r="T25" i="4"/>
  <c r="R15" i="4"/>
  <c r="R18" i="4"/>
  <c r="S15" i="1"/>
  <c r="S18" i="1"/>
  <c r="S24" i="1"/>
  <c r="S26" i="1"/>
  <c r="AA14" i="2"/>
  <c r="Y14" i="2"/>
  <c r="R23" i="4"/>
  <c r="S28" i="1"/>
  <c r="T23" i="1"/>
  <c r="T27" i="1"/>
  <c r="U27" i="1"/>
  <c r="R25" i="4"/>
  <c r="T15" i="1"/>
  <c r="T18" i="1"/>
  <c r="T24" i="1"/>
  <c r="U28" i="1"/>
  <c r="T28" i="1"/>
  <c r="T26" i="1"/>
  <c r="J125" i="3"/>
  <c r="J124" i="3"/>
  <c r="J123" i="3"/>
  <c r="J122" i="3"/>
  <c r="J121" i="3"/>
  <c r="J120" i="3"/>
  <c r="J119" i="3"/>
  <c r="J118" i="3"/>
  <c r="J117" i="3"/>
  <c r="J114" i="3"/>
  <c r="J113" i="3"/>
  <c r="J112" i="3"/>
  <c r="J111" i="3"/>
  <c r="J110" i="3"/>
  <c r="J109" i="3"/>
  <c r="J108" i="3"/>
  <c r="J107" i="3"/>
  <c r="J106" i="3"/>
  <c r="V22" i="2"/>
  <c r="V14" i="2"/>
  <c r="W10" i="2"/>
  <c r="V6" i="2"/>
  <c r="T22" i="2"/>
  <c r="T14" i="2"/>
  <c r="U10" i="2"/>
  <c r="T6" i="2"/>
  <c r="P17" i="4"/>
  <c r="P16" i="4"/>
  <c r="P13" i="4"/>
  <c r="P12" i="4"/>
  <c r="P11" i="4"/>
  <c r="P10" i="4"/>
  <c r="P9" i="4"/>
  <c r="P8" i="4"/>
  <c r="P5" i="4"/>
  <c r="P4" i="4"/>
  <c r="P3" i="4"/>
  <c r="O22" i="4"/>
  <c r="O14" i="4"/>
  <c r="O6" i="4"/>
  <c r="N22" i="4"/>
  <c r="N14" i="4"/>
  <c r="N6" i="4"/>
  <c r="R27" i="1"/>
  <c r="R15" i="1"/>
  <c r="R18" i="1"/>
  <c r="R23" i="1"/>
  <c r="Q6" i="1"/>
  <c r="Q14" i="1"/>
  <c r="Q27" i="1"/>
  <c r="Q23" i="1"/>
  <c r="P23" i="1"/>
  <c r="P14" i="1"/>
  <c r="P27" i="1"/>
  <c r="P6" i="1"/>
  <c r="U13" i="2"/>
  <c r="N15" i="4"/>
  <c r="N18" i="4"/>
  <c r="N23" i="4"/>
  <c r="N25" i="4"/>
  <c r="W13" i="2"/>
  <c r="W12" i="2"/>
  <c r="W11" i="2"/>
  <c r="V15" i="2"/>
  <c r="V18" i="2"/>
  <c r="V23" i="2"/>
  <c r="V25" i="2"/>
  <c r="W8" i="2"/>
  <c r="W9" i="2"/>
  <c r="U11" i="2"/>
  <c r="U12" i="2"/>
  <c r="U8" i="2"/>
  <c r="U9" i="2"/>
  <c r="P22" i="4"/>
  <c r="P14" i="4"/>
  <c r="P6" i="4"/>
  <c r="O15" i="4"/>
  <c r="R24" i="1"/>
  <c r="R28" i="1"/>
  <c r="Q15" i="1"/>
  <c r="Q18" i="1"/>
  <c r="Q24" i="1"/>
  <c r="Q28" i="1"/>
  <c r="P15" i="1"/>
  <c r="P18" i="1"/>
  <c r="P24" i="1"/>
  <c r="P28" i="1"/>
  <c r="W14" i="2"/>
  <c r="U14" i="2"/>
  <c r="O18" i="4"/>
  <c r="P15" i="4"/>
  <c r="R26" i="1"/>
  <c r="Q26" i="1"/>
  <c r="P26" i="1"/>
  <c r="O23" i="4"/>
  <c r="P18" i="4"/>
  <c r="O25" i="4"/>
  <c r="P23" i="4"/>
  <c r="T15" i="2"/>
  <c r="T18" i="2"/>
  <c r="T23" i="2"/>
  <c r="T25" i="2"/>
  <c r="J103" i="3"/>
  <c r="J102" i="3"/>
  <c r="J101" i="3"/>
  <c r="J100" i="3"/>
  <c r="J99" i="3"/>
  <c r="J98" i="3"/>
  <c r="J97" i="3"/>
  <c r="J96" i="3"/>
  <c r="J95" i="3"/>
  <c r="J92" i="3"/>
  <c r="J91" i="3"/>
  <c r="J90" i="3"/>
  <c r="J89" i="3"/>
  <c r="J88" i="3"/>
  <c r="J87" i="3"/>
  <c r="J86" i="3"/>
  <c r="J85" i="3"/>
  <c r="J84" i="3"/>
  <c r="R22" i="2"/>
  <c r="R14" i="2"/>
  <c r="S8" i="2"/>
  <c r="R6" i="2"/>
  <c r="P22" i="2"/>
  <c r="P14" i="2"/>
  <c r="Q13" i="2"/>
  <c r="P6" i="2"/>
  <c r="N22" i="2"/>
  <c r="N14" i="2"/>
  <c r="O10" i="2"/>
  <c r="N6" i="2"/>
  <c r="L22" i="2"/>
  <c r="L14" i="2"/>
  <c r="M10" i="2"/>
  <c r="L6" i="2"/>
  <c r="Q10" i="2"/>
  <c r="Q22" i="4"/>
  <c r="S22" i="4"/>
  <c r="Q14" i="4"/>
  <c r="S14" i="4"/>
  <c r="Q6" i="4"/>
  <c r="S6" i="4"/>
  <c r="L22" i="4"/>
  <c r="K22" i="4"/>
  <c r="M17" i="4"/>
  <c r="M16" i="4"/>
  <c r="L14" i="4"/>
  <c r="K14" i="4"/>
  <c r="M13" i="4"/>
  <c r="M12" i="4"/>
  <c r="M11" i="4"/>
  <c r="M10" i="4"/>
  <c r="M9" i="4"/>
  <c r="M8" i="4"/>
  <c r="L6" i="4"/>
  <c r="K6" i="4"/>
  <c r="M5" i="4"/>
  <c r="M4" i="4"/>
  <c r="M3" i="4"/>
  <c r="I22" i="4"/>
  <c r="J17" i="4"/>
  <c r="J16" i="4"/>
  <c r="I14" i="4"/>
  <c r="J13" i="4"/>
  <c r="J12" i="4"/>
  <c r="J11" i="4"/>
  <c r="J10" i="4"/>
  <c r="J9" i="4"/>
  <c r="J8" i="4"/>
  <c r="I6" i="4"/>
  <c r="J5" i="4"/>
  <c r="J4" i="4"/>
  <c r="J3" i="4"/>
  <c r="O23" i="1"/>
  <c r="O27" i="1"/>
  <c r="O15" i="1"/>
  <c r="O18" i="1"/>
  <c r="N23" i="1"/>
  <c r="M23" i="1"/>
  <c r="N14" i="1"/>
  <c r="N27" i="1"/>
  <c r="M14" i="1"/>
  <c r="M27" i="1"/>
  <c r="N6" i="1"/>
  <c r="M6" i="1"/>
  <c r="L27" i="1"/>
  <c r="L23" i="1"/>
  <c r="L15" i="1"/>
  <c r="L18" i="1"/>
  <c r="K14" i="1"/>
  <c r="K27" i="1"/>
  <c r="K23" i="1"/>
  <c r="J81" i="3"/>
  <c r="J80" i="3"/>
  <c r="J79" i="3"/>
  <c r="J78" i="3"/>
  <c r="J77" i="3"/>
  <c r="J76" i="3"/>
  <c r="J75" i="3"/>
  <c r="J74" i="3"/>
  <c r="J73" i="3"/>
  <c r="J70" i="3"/>
  <c r="J69" i="3"/>
  <c r="J68" i="3"/>
  <c r="J67" i="3"/>
  <c r="J66" i="3"/>
  <c r="J65" i="3"/>
  <c r="J64" i="3"/>
  <c r="J63" i="3"/>
  <c r="J62" i="3"/>
  <c r="J59" i="3"/>
  <c r="J58" i="3"/>
  <c r="J57" i="3"/>
  <c r="J56" i="3"/>
  <c r="J55" i="3"/>
  <c r="J54" i="3"/>
  <c r="J53" i="3"/>
  <c r="J52" i="3"/>
  <c r="J51" i="3"/>
  <c r="J48" i="3"/>
  <c r="J47" i="3"/>
  <c r="J46" i="3"/>
  <c r="J45" i="3"/>
  <c r="J44" i="3"/>
  <c r="J43" i="3"/>
  <c r="J42" i="3"/>
  <c r="J41" i="3"/>
  <c r="J40" i="3"/>
  <c r="J39" i="3"/>
  <c r="J36" i="3"/>
  <c r="J35" i="3"/>
  <c r="J34" i="3"/>
  <c r="J33" i="3"/>
  <c r="J32" i="3"/>
  <c r="J31" i="3"/>
  <c r="J30" i="3"/>
  <c r="J29" i="3"/>
  <c r="J28" i="3"/>
  <c r="J27" i="3"/>
  <c r="J24" i="3"/>
  <c r="C24" i="3"/>
  <c r="E24" i="3"/>
  <c r="J23" i="3"/>
  <c r="C23" i="3"/>
  <c r="E23" i="3"/>
  <c r="K23" i="3"/>
  <c r="J22" i="3"/>
  <c r="C22" i="3"/>
  <c r="E22" i="3"/>
  <c r="J21" i="3"/>
  <c r="C21" i="3"/>
  <c r="E21" i="3"/>
  <c r="K21" i="3"/>
  <c r="J20" i="3"/>
  <c r="C20" i="3"/>
  <c r="E20" i="3"/>
  <c r="J19" i="3"/>
  <c r="C19" i="3"/>
  <c r="E19" i="3"/>
  <c r="J18" i="3"/>
  <c r="C18" i="3"/>
  <c r="E18" i="3"/>
  <c r="J17" i="3"/>
  <c r="C17" i="3"/>
  <c r="E17" i="3"/>
  <c r="K17" i="3"/>
  <c r="J16" i="3"/>
  <c r="C16" i="3"/>
  <c r="E16" i="3"/>
  <c r="J15" i="3"/>
  <c r="C15" i="3"/>
  <c r="E15" i="3"/>
  <c r="K15" i="3"/>
  <c r="J12" i="3"/>
  <c r="E12" i="3"/>
  <c r="K12" i="3"/>
  <c r="J11" i="3"/>
  <c r="E11" i="3"/>
  <c r="J10" i="3"/>
  <c r="E10" i="3"/>
  <c r="K10" i="3"/>
  <c r="L10" i="3"/>
  <c r="J9" i="3"/>
  <c r="E9" i="3"/>
  <c r="J8" i="3"/>
  <c r="E8" i="3"/>
  <c r="K8" i="3"/>
  <c r="L8" i="3"/>
  <c r="J7" i="3"/>
  <c r="E7" i="3"/>
  <c r="J6" i="3"/>
  <c r="E6" i="3"/>
  <c r="J5" i="3"/>
  <c r="E5" i="3"/>
  <c r="J4" i="3"/>
  <c r="E4" i="3"/>
  <c r="J3" i="3"/>
  <c r="E3" i="3"/>
  <c r="H22" i="4"/>
  <c r="F22" i="4"/>
  <c r="E22" i="4"/>
  <c r="C22" i="4"/>
  <c r="B22" i="4"/>
  <c r="G17" i="4"/>
  <c r="D17" i="4"/>
  <c r="G16" i="4"/>
  <c r="D16" i="4"/>
  <c r="H14" i="4"/>
  <c r="F14" i="4"/>
  <c r="E14" i="4"/>
  <c r="C14" i="4"/>
  <c r="B14" i="4"/>
  <c r="G13" i="4"/>
  <c r="D13" i="4"/>
  <c r="G12" i="4"/>
  <c r="D12" i="4"/>
  <c r="G11" i="4"/>
  <c r="D11" i="4"/>
  <c r="G10" i="4"/>
  <c r="D10" i="4"/>
  <c r="G9" i="4"/>
  <c r="D9" i="4"/>
  <c r="G8" i="4"/>
  <c r="D8" i="4"/>
  <c r="H6" i="4"/>
  <c r="F6" i="4"/>
  <c r="E6" i="4"/>
  <c r="C6" i="4"/>
  <c r="B6" i="4"/>
  <c r="G5" i="4"/>
  <c r="D5" i="4"/>
  <c r="G4" i="4"/>
  <c r="D4" i="4"/>
  <c r="G3" i="4"/>
  <c r="D3" i="4"/>
  <c r="J22" i="2"/>
  <c r="H22" i="2"/>
  <c r="F22" i="2"/>
  <c r="D22" i="2"/>
  <c r="B22" i="2"/>
  <c r="J14" i="2"/>
  <c r="H14" i="2"/>
  <c r="I13" i="2"/>
  <c r="F14" i="2"/>
  <c r="G9" i="2"/>
  <c r="D14" i="2"/>
  <c r="E11" i="2"/>
  <c r="B14" i="2"/>
  <c r="J6" i="2"/>
  <c r="H6" i="2"/>
  <c r="F6" i="2"/>
  <c r="D6" i="2"/>
  <c r="B6" i="2"/>
  <c r="I27" i="1"/>
  <c r="F27" i="1"/>
  <c r="C27" i="1"/>
  <c r="J23" i="1"/>
  <c r="I23" i="1"/>
  <c r="H23" i="1"/>
  <c r="G23" i="1"/>
  <c r="F23" i="1"/>
  <c r="E23" i="1"/>
  <c r="D23" i="1"/>
  <c r="B23" i="1"/>
  <c r="C18" i="1"/>
  <c r="C24" i="1"/>
  <c r="I15" i="1"/>
  <c r="I18" i="1"/>
  <c r="I24" i="1"/>
  <c r="F15" i="1"/>
  <c r="F18" i="1"/>
  <c r="H14" i="1"/>
  <c r="H27" i="1"/>
  <c r="G14" i="1"/>
  <c r="G27" i="1"/>
  <c r="E14" i="1"/>
  <c r="E27" i="1"/>
  <c r="D14" i="1"/>
  <c r="D27" i="1"/>
  <c r="B14" i="1"/>
  <c r="B27" i="1"/>
  <c r="J14" i="1"/>
  <c r="J27" i="1"/>
  <c r="K6" i="1"/>
  <c r="J6" i="1"/>
  <c r="H6" i="1"/>
  <c r="G6" i="1"/>
  <c r="G15" i="1"/>
  <c r="G18" i="1"/>
  <c r="E6" i="1"/>
  <c r="E15" i="1"/>
  <c r="E18" i="1"/>
  <c r="E24" i="1"/>
  <c r="D6" i="1"/>
  <c r="D15" i="1"/>
  <c r="D18" i="1"/>
  <c r="D24" i="1"/>
  <c r="B6" i="1"/>
  <c r="B15" i="1"/>
  <c r="B18" i="1"/>
  <c r="B24" i="1"/>
  <c r="K3" i="3"/>
  <c r="K7" i="3"/>
  <c r="L7" i="3"/>
  <c r="K9" i="3"/>
  <c r="L9" i="3"/>
  <c r="K19" i="3"/>
  <c r="E13" i="2"/>
  <c r="E9" i="2"/>
  <c r="E10" i="2"/>
  <c r="Q12" i="2"/>
  <c r="N15" i="2"/>
  <c r="N18" i="2"/>
  <c r="N23" i="2"/>
  <c r="N25" i="2"/>
  <c r="M11" i="2"/>
  <c r="O8" i="2"/>
  <c r="B15" i="4"/>
  <c r="B18" i="4"/>
  <c r="B23" i="4"/>
  <c r="B25" i="4"/>
  <c r="K15" i="4"/>
  <c r="K18" i="4"/>
  <c r="K23" i="4"/>
  <c r="K25" i="4"/>
  <c r="I11" i="2"/>
  <c r="K13" i="2"/>
  <c r="K14" i="2"/>
  <c r="I12" i="2"/>
  <c r="K12" i="2"/>
  <c r="R15" i="2"/>
  <c r="R18" i="2"/>
  <c r="R23" i="2"/>
  <c r="R25" i="2"/>
  <c r="I9" i="2"/>
  <c r="C11" i="2"/>
  <c r="C14" i="2"/>
  <c r="C10" i="2"/>
  <c r="G12" i="2"/>
  <c r="G14" i="2"/>
  <c r="Q8" i="2"/>
  <c r="H15" i="1"/>
  <c r="H18" i="1"/>
  <c r="H24" i="1"/>
  <c r="H28" i="1"/>
  <c r="F24" i="1"/>
  <c r="F26" i="1"/>
  <c r="J22" i="4"/>
  <c r="C15" i="4"/>
  <c r="C18" i="4"/>
  <c r="G24" i="1"/>
  <c r="G28" i="1"/>
  <c r="G6" i="4"/>
  <c r="H15" i="4"/>
  <c r="H18" i="4"/>
  <c r="H23" i="4"/>
  <c r="H25" i="4"/>
  <c r="H15" i="2"/>
  <c r="H18" i="2"/>
  <c r="G10" i="2"/>
  <c r="G13" i="2"/>
  <c r="I8" i="2"/>
  <c r="I10" i="2"/>
  <c r="K8" i="2"/>
  <c r="K10" i="2"/>
  <c r="S12" i="2"/>
  <c r="F15" i="2"/>
  <c r="F18" i="2"/>
  <c r="F23" i="2"/>
  <c r="F25" i="2"/>
  <c r="O12" i="2"/>
  <c r="G11" i="2"/>
  <c r="S13" i="2"/>
  <c r="K5" i="3"/>
  <c r="L5" i="3"/>
  <c r="C8" i="2"/>
  <c r="C12" i="2"/>
  <c r="S9" i="2"/>
  <c r="H23" i="2"/>
  <c r="H25" i="2"/>
  <c r="E8" i="2"/>
  <c r="E12" i="2"/>
  <c r="M15" i="1"/>
  <c r="M18" i="1"/>
  <c r="M24" i="1"/>
  <c r="M28" i="1"/>
  <c r="M12" i="2"/>
  <c r="O11" i="2"/>
  <c r="S10" i="2"/>
  <c r="J15" i="2"/>
  <c r="J18" i="2"/>
  <c r="J23" i="2"/>
  <c r="J25" i="2"/>
  <c r="G8" i="2"/>
  <c r="C9" i="2"/>
  <c r="K11" i="2"/>
  <c r="C13" i="2"/>
  <c r="E15" i="4"/>
  <c r="E18" i="4"/>
  <c r="E23" i="4"/>
  <c r="E25" i="4"/>
  <c r="D14" i="4"/>
  <c r="D22" i="4"/>
  <c r="K4" i="3"/>
  <c r="N15" i="1"/>
  <c r="N18" i="1"/>
  <c r="N24" i="1"/>
  <c r="N28" i="1"/>
  <c r="O24" i="1"/>
  <c r="O26" i="1"/>
  <c r="M13" i="2"/>
  <c r="Q11" i="2"/>
  <c r="S11" i="2"/>
  <c r="G14" i="4"/>
  <c r="K18" i="3"/>
  <c r="L18" i="3"/>
  <c r="G22" i="4"/>
  <c r="J14" i="4"/>
  <c r="M8" i="2"/>
  <c r="O9" i="2"/>
  <c r="O13" i="2"/>
  <c r="B15" i="2"/>
  <c r="B18" i="2"/>
  <c r="B23" i="2"/>
  <c r="B25" i="2"/>
  <c r="K9" i="2"/>
  <c r="K6" i="3"/>
  <c r="L6" i="3"/>
  <c r="K22" i="3"/>
  <c r="C34" i="3"/>
  <c r="J6" i="4"/>
  <c r="M9" i="2"/>
  <c r="Q9" i="2"/>
  <c r="D15" i="2"/>
  <c r="D18" i="2"/>
  <c r="D23" i="2"/>
  <c r="D25" i="2"/>
  <c r="K11" i="3"/>
  <c r="L11" i="3"/>
  <c r="L15" i="2"/>
  <c r="L18" i="2"/>
  <c r="L23" i="2"/>
  <c r="L25" i="2"/>
  <c r="P15" i="2"/>
  <c r="P18" i="2"/>
  <c r="P23" i="2"/>
  <c r="P25" i="2"/>
  <c r="Q15" i="4"/>
  <c r="S15" i="4"/>
  <c r="M6" i="4"/>
  <c r="M14" i="4"/>
  <c r="M22" i="4"/>
  <c r="L15" i="4"/>
  <c r="I15" i="4"/>
  <c r="K15" i="1"/>
  <c r="K18" i="1"/>
  <c r="K24" i="1"/>
  <c r="L24" i="1"/>
  <c r="L28" i="1"/>
  <c r="J15" i="1"/>
  <c r="J18" i="1"/>
  <c r="J24" i="1"/>
  <c r="J26" i="1"/>
  <c r="C27" i="3"/>
  <c r="L15" i="3"/>
  <c r="C31" i="3"/>
  <c r="K31" i="3"/>
  <c r="L31" i="3"/>
  <c r="L19" i="3"/>
  <c r="L22" i="3"/>
  <c r="C35" i="3"/>
  <c r="K35" i="3"/>
  <c r="L35" i="3"/>
  <c r="L23" i="3"/>
  <c r="C29" i="3"/>
  <c r="L17" i="3"/>
  <c r="C33" i="3"/>
  <c r="L21" i="3"/>
  <c r="K16" i="3"/>
  <c r="K20" i="3"/>
  <c r="K24" i="3"/>
  <c r="D6" i="4"/>
  <c r="F15" i="4"/>
  <c r="B28" i="1"/>
  <c r="B26" i="1"/>
  <c r="E28" i="1"/>
  <c r="E26" i="1"/>
  <c r="C28" i="1"/>
  <c r="C26" i="1"/>
  <c r="D28" i="1"/>
  <c r="D26" i="1"/>
  <c r="I28" i="1"/>
  <c r="I26" i="1"/>
  <c r="C30" i="3"/>
  <c r="E30" i="3"/>
  <c r="Q14" i="2"/>
  <c r="D15" i="4"/>
  <c r="F28" i="1"/>
  <c r="G26" i="1"/>
  <c r="M26" i="1"/>
  <c r="H26" i="1"/>
  <c r="L26" i="1"/>
  <c r="Q18" i="4"/>
  <c r="S18" i="4"/>
  <c r="O14" i="2"/>
  <c r="I14" i="2"/>
  <c r="E14" i="2"/>
  <c r="S14" i="2"/>
  <c r="N26" i="1"/>
  <c r="O28" i="1"/>
  <c r="M14" i="2"/>
  <c r="L18" i="4"/>
  <c r="M15" i="4"/>
  <c r="J15" i="4"/>
  <c r="I18" i="4"/>
  <c r="K26" i="1"/>
  <c r="K28" i="1"/>
  <c r="J28" i="1"/>
  <c r="L24" i="3"/>
  <c r="C36" i="3"/>
  <c r="C28" i="3"/>
  <c r="L16" i="3"/>
  <c r="C45" i="3"/>
  <c r="E45" i="3"/>
  <c r="K45" i="3"/>
  <c r="E33" i="3"/>
  <c r="C41" i="3"/>
  <c r="E41" i="3"/>
  <c r="K41" i="3"/>
  <c r="E29" i="3"/>
  <c r="C47" i="3"/>
  <c r="E47" i="3"/>
  <c r="K47" i="3"/>
  <c r="E35" i="3"/>
  <c r="C43" i="3"/>
  <c r="E43" i="3"/>
  <c r="K43" i="3"/>
  <c r="E31" i="3"/>
  <c r="K27" i="3"/>
  <c r="L27" i="3"/>
  <c r="E27" i="3"/>
  <c r="C39" i="3"/>
  <c r="E39" i="3"/>
  <c r="K39" i="3"/>
  <c r="K33" i="3"/>
  <c r="L33" i="3"/>
  <c r="K29" i="3"/>
  <c r="L29" i="3"/>
  <c r="L20" i="3"/>
  <c r="C32" i="3"/>
  <c r="K34" i="3"/>
  <c r="L34" i="3"/>
  <c r="E34" i="3"/>
  <c r="C46" i="3"/>
  <c r="E46" i="3"/>
  <c r="K46" i="3"/>
  <c r="K30" i="3"/>
  <c r="L30" i="3"/>
  <c r="D18" i="4"/>
  <c r="C23" i="4"/>
  <c r="F18" i="4"/>
  <c r="G15" i="4"/>
  <c r="C42" i="3"/>
  <c r="E42" i="3"/>
  <c r="K42" i="3"/>
  <c r="C53" i="3"/>
  <c r="Q23" i="4"/>
  <c r="S23" i="4"/>
  <c r="L23" i="4"/>
  <c r="M18" i="4"/>
  <c r="J18" i="4"/>
  <c r="I23" i="4"/>
  <c r="K32" i="3"/>
  <c r="L32" i="3"/>
  <c r="E32" i="3"/>
  <c r="C44" i="3"/>
  <c r="E44" i="3"/>
  <c r="K44" i="3"/>
  <c r="C51" i="3"/>
  <c r="L39" i="3"/>
  <c r="L43" i="3"/>
  <c r="C54" i="3"/>
  <c r="L47" i="3"/>
  <c r="C58" i="3"/>
  <c r="L41" i="3"/>
  <c r="C52" i="3"/>
  <c r="L45" i="3"/>
  <c r="C56" i="3"/>
  <c r="C40" i="3"/>
  <c r="E40" i="3"/>
  <c r="K40" i="3"/>
  <c r="E28" i="3"/>
  <c r="K28" i="3"/>
  <c r="C57" i="3"/>
  <c r="L46" i="3"/>
  <c r="K36" i="3"/>
  <c r="E36" i="3"/>
  <c r="C48" i="3"/>
  <c r="E48" i="3"/>
  <c r="K48" i="3"/>
  <c r="C25" i="4"/>
  <c r="D23" i="4"/>
  <c r="F23" i="4"/>
  <c r="G18" i="4"/>
  <c r="L42" i="3"/>
  <c r="Q25" i="4"/>
  <c r="L25" i="4"/>
  <c r="M23" i="4"/>
  <c r="J23" i="4"/>
  <c r="I25" i="4"/>
  <c r="C59" i="3"/>
  <c r="L48" i="3"/>
  <c r="C68" i="3"/>
  <c r="E68" i="3"/>
  <c r="K68" i="3"/>
  <c r="E57" i="3"/>
  <c r="K57" i="3"/>
  <c r="L57" i="3"/>
  <c r="E56" i="3"/>
  <c r="K56" i="3"/>
  <c r="L56" i="3"/>
  <c r="C67" i="3"/>
  <c r="E67" i="3"/>
  <c r="K67" i="3"/>
  <c r="E52" i="3"/>
  <c r="K52" i="3"/>
  <c r="L52" i="3"/>
  <c r="C63" i="3"/>
  <c r="E63" i="3"/>
  <c r="K63" i="3"/>
  <c r="E58" i="3"/>
  <c r="K58" i="3"/>
  <c r="L58" i="3"/>
  <c r="C69" i="3"/>
  <c r="E69" i="3"/>
  <c r="K69" i="3"/>
  <c r="E54" i="3"/>
  <c r="K54" i="3"/>
  <c r="L54" i="3"/>
  <c r="C65" i="3"/>
  <c r="E65" i="3"/>
  <c r="K65" i="3"/>
  <c r="C55" i="3"/>
  <c r="L44" i="3"/>
  <c r="C64" i="3"/>
  <c r="E64" i="3"/>
  <c r="K64" i="3"/>
  <c r="E53" i="3"/>
  <c r="K53" i="3"/>
  <c r="L53" i="3"/>
  <c r="C62" i="3"/>
  <c r="E62" i="3"/>
  <c r="K62" i="3"/>
  <c r="E51" i="3"/>
  <c r="K51" i="3"/>
  <c r="L51" i="3"/>
  <c r="F25" i="4"/>
  <c r="G23" i="4"/>
  <c r="C73" i="3"/>
  <c r="C75" i="3"/>
  <c r="L64" i="3"/>
  <c r="C66" i="3"/>
  <c r="E66" i="3"/>
  <c r="K66" i="3"/>
  <c r="E55" i="3"/>
  <c r="K55" i="3"/>
  <c r="L55" i="3"/>
  <c r="C79" i="3"/>
  <c r="L68" i="3"/>
  <c r="C70" i="3"/>
  <c r="E70" i="3"/>
  <c r="K70" i="3"/>
  <c r="E59" i="3"/>
  <c r="K59" i="3"/>
  <c r="C76" i="3"/>
  <c r="L65" i="3"/>
  <c r="C80" i="3"/>
  <c r="L69" i="3"/>
  <c r="C74" i="3"/>
  <c r="L63" i="3"/>
  <c r="C78" i="3"/>
  <c r="L67" i="3"/>
  <c r="C81" i="3"/>
  <c r="C92" i="3"/>
  <c r="E92" i="3"/>
  <c r="K92" i="3"/>
  <c r="L70" i="3"/>
  <c r="E81" i="3"/>
  <c r="K81" i="3"/>
  <c r="E80" i="3"/>
  <c r="K80" i="3"/>
  <c r="L80" i="3"/>
  <c r="C91" i="3"/>
  <c r="E91" i="3"/>
  <c r="K91" i="3"/>
  <c r="E79" i="3"/>
  <c r="K79" i="3"/>
  <c r="L79" i="3"/>
  <c r="C90" i="3"/>
  <c r="E90" i="3"/>
  <c r="K90" i="3"/>
  <c r="E78" i="3"/>
  <c r="K78" i="3"/>
  <c r="L78" i="3"/>
  <c r="C89" i="3"/>
  <c r="E89" i="3"/>
  <c r="K89" i="3"/>
  <c r="E76" i="3"/>
  <c r="K76" i="3"/>
  <c r="L76" i="3"/>
  <c r="C87" i="3"/>
  <c r="E87" i="3"/>
  <c r="K87" i="3"/>
  <c r="E75" i="3"/>
  <c r="K75" i="3"/>
  <c r="L75" i="3"/>
  <c r="C86" i="3"/>
  <c r="E86" i="3"/>
  <c r="K86" i="3"/>
  <c r="E74" i="3"/>
  <c r="K74" i="3"/>
  <c r="L74" i="3"/>
  <c r="C85" i="3"/>
  <c r="E85" i="3"/>
  <c r="K85" i="3"/>
  <c r="E73" i="3"/>
  <c r="K73" i="3"/>
  <c r="C84" i="3"/>
  <c r="E84" i="3"/>
  <c r="K84" i="3"/>
  <c r="C77" i="3"/>
  <c r="L66" i="3"/>
  <c r="C103" i="3"/>
  <c r="L91" i="3"/>
  <c r="C102" i="3"/>
  <c r="C101" i="3"/>
  <c r="L90" i="3"/>
  <c r="L89" i="3"/>
  <c r="C100" i="3"/>
  <c r="E77" i="3"/>
  <c r="K77" i="3"/>
  <c r="L77" i="3"/>
  <c r="C88" i="3"/>
  <c r="E88" i="3"/>
  <c r="K88" i="3"/>
  <c r="L87" i="3"/>
  <c r="C98" i="3"/>
  <c r="C97" i="3"/>
  <c r="L86" i="3"/>
  <c r="L85" i="3"/>
  <c r="C96" i="3"/>
  <c r="C95" i="3"/>
  <c r="E95" i="3"/>
  <c r="K95" i="3"/>
  <c r="C106" i="3"/>
  <c r="E106" i="3"/>
  <c r="K106" i="3"/>
  <c r="C117" i="3"/>
  <c r="E100" i="3"/>
  <c r="K100" i="3"/>
  <c r="L100" i="3"/>
  <c r="C111" i="3"/>
  <c r="E111" i="3"/>
  <c r="K111" i="3"/>
  <c r="E97" i="3"/>
  <c r="K97" i="3"/>
  <c r="L97" i="3"/>
  <c r="C108" i="3"/>
  <c r="E108" i="3"/>
  <c r="K108" i="3"/>
  <c r="E101" i="3"/>
  <c r="K101" i="3"/>
  <c r="L101" i="3"/>
  <c r="C112" i="3"/>
  <c r="E112" i="3"/>
  <c r="K112" i="3"/>
  <c r="E98" i="3"/>
  <c r="K98" i="3"/>
  <c r="L98" i="3"/>
  <c r="C109" i="3"/>
  <c r="E109" i="3"/>
  <c r="K109" i="3"/>
  <c r="E102" i="3"/>
  <c r="K102" i="3"/>
  <c r="L102" i="3"/>
  <c r="C113" i="3"/>
  <c r="E113" i="3"/>
  <c r="K113" i="3"/>
  <c r="E96" i="3"/>
  <c r="K96" i="3"/>
  <c r="L96" i="3"/>
  <c r="C107" i="3"/>
  <c r="E107" i="3"/>
  <c r="K107" i="3"/>
  <c r="E103" i="3"/>
  <c r="K103" i="3"/>
  <c r="C114" i="3"/>
  <c r="E114" i="3"/>
  <c r="K114" i="3"/>
  <c r="C125" i="3"/>
  <c r="L88" i="3"/>
  <c r="C99" i="3"/>
  <c r="L111" i="3"/>
  <c r="C122" i="3"/>
  <c r="C118" i="3"/>
  <c r="L107" i="3"/>
  <c r="L112" i="3"/>
  <c r="C123" i="3"/>
  <c r="L108" i="3"/>
  <c r="C119" i="3"/>
  <c r="L113" i="3"/>
  <c r="C124" i="3"/>
  <c r="E99" i="3"/>
  <c r="K99" i="3"/>
  <c r="L99" i="3"/>
  <c r="C110" i="3"/>
  <c r="E110" i="3"/>
  <c r="K110" i="3"/>
  <c r="E117" i="3"/>
  <c r="K117" i="3"/>
  <c r="C128" i="3"/>
  <c r="E128" i="3"/>
  <c r="K128" i="3"/>
  <c r="C140" i="3"/>
  <c r="E140" i="3"/>
  <c r="K140" i="3"/>
  <c r="E125" i="3"/>
  <c r="K125" i="3"/>
  <c r="C137" i="3"/>
  <c r="E137" i="3"/>
  <c r="K137" i="3"/>
  <c r="C120" i="3"/>
  <c r="L109" i="3"/>
  <c r="C149" i="3"/>
  <c r="E149" i="3"/>
  <c r="K149" i="3"/>
  <c r="E119" i="3"/>
  <c r="K119" i="3"/>
  <c r="L119" i="3"/>
  <c r="C130" i="3"/>
  <c r="E130" i="3"/>
  <c r="K130" i="3"/>
  <c r="C135" i="3"/>
  <c r="E135" i="3"/>
  <c r="K135" i="3"/>
  <c r="E123" i="3"/>
  <c r="K123" i="3"/>
  <c r="L123" i="3"/>
  <c r="C129" i="3"/>
  <c r="E129" i="3"/>
  <c r="K129" i="3"/>
  <c r="E118" i="3"/>
  <c r="K118" i="3"/>
  <c r="L118" i="3"/>
  <c r="E122" i="3"/>
  <c r="K122" i="3"/>
  <c r="L122" i="3"/>
  <c r="C133" i="3"/>
  <c r="E133" i="3"/>
  <c r="K133" i="3"/>
  <c r="L110" i="3"/>
  <c r="C121" i="3"/>
  <c r="C136" i="3"/>
  <c r="E136" i="3"/>
  <c r="K136" i="3"/>
  <c r="E124" i="3"/>
  <c r="K124" i="3"/>
  <c r="L124" i="3"/>
  <c r="E120" i="3"/>
  <c r="K120" i="3"/>
  <c r="L120" i="3"/>
  <c r="C131" i="3"/>
  <c r="E131" i="3"/>
  <c r="K131" i="3"/>
  <c r="L133" i="3"/>
  <c r="C145" i="3"/>
  <c r="E145" i="3"/>
  <c r="K145" i="3"/>
  <c r="L145" i="3"/>
  <c r="L131" i="3"/>
  <c r="C143" i="3"/>
  <c r="E143" i="3"/>
  <c r="K143" i="3"/>
  <c r="L143" i="3"/>
  <c r="C141" i="3"/>
  <c r="E141" i="3"/>
  <c r="K141" i="3"/>
  <c r="L141" i="3"/>
  <c r="L129" i="3"/>
  <c r="C148" i="3"/>
  <c r="E148" i="3"/>
  <c r="K148" i="3"/>
  <c r="L148" i="3"/>
  <c r="L136" i="3"/>
  <c r="C147" i="3"/>
  <c r="E147" i="3"/>
  <c r="K147" i="3"/>
  <c r="L147" i="3"/>
  <c r="L135" i="3"/>
  <c r="C132" i="3"/>
  <c r="E132" i="3"/>
  <c r="K132" i="3"/>
  <c r="E121" i="3"/>
  <c r="K121" i="3"/>
  <c r="L121" i="3"/>
  <c r="C142" i="3"/>
  <c r="E142" i="3"/>
  <c r="K142" i="3"/>
  <c r="L142" i="3"/>
  <c r="L130" i="3"/>
  <c r="C144" i="3"/>
  <c r="E144" i="3"/>
  <c r="K144" i="3"/>
  <c r="L144" i="3"/>
  <c r="L132" i="3"/>
</calcChain>
</file>

<file path=xl/sharedStrings.xml><?xml version="1.0" encoding="utf-8"?>
<sst xmlns="http://schemas.openxmlformats.org/spreadsheetml/2006/main" count="287" uniqueCount="82">
  <si>
    <t>Fund 10--Unrestricted and Restricted Funds</t>
  </si>
  <si>
    <t>2010-11 Budget</t>
  </si>
  <si>
    <t>2010-11 Actual</t>
  </si>
  <si>
    <t>2011-12 Budget</t>
  </si>
  <si>
    <t>2011-12 Actual</t>
  </si>
  <si>
    <t>2012-13 Budget</t>
  </si>
  <si>
    <t>2012-13 Actual</t>
  </si>
  <si>
    <t>2013-14 Budget</t>
  </si>
  <si>
    <t>Revenues</t>
  </si>
  <si>
    <t>Federal Revenue</t>
  </si>
  <si>
    <t>State Revenue</t>
  </si>
  <si>
    <t>Local Revenues</t>
  </si>
  <si>
    <t>Total Revenues</t>
  </si>
  <si>
    <t>Expenditures</t>
  </si>
  <si>
    <t>Academic Salaries</t>
  </si>
  <si>
    <t>Classified Salaries</t>
  </si>
  <si>
    <t>Employee Benefits</t>
  </si>
  <si>
    <t>Supplies and Materials</t>
  </si>
  <si>
    <t>Other Opr Expenses &amp; Services</t>
  </si>
  <si>
    <t>Capital Outlay</t>
  </si>
  <si>
    <t>Total Expenditures</t>
  </si>
  <si>
    <t>Excess/(Def) of Revenues over Expenditures</t>
  </si>
  <si>
    <t>Other Financing Sources</t>
  </si>
  <si>
    <t>Other Outgo</t>
  </si>
  <si>
    <t>Net Inc/(Dec) in Fund Balance</t>
  </si>
  <si>
    <t>Beginning Fund Balance</t>
  </si>
  <si>
    <t>Prior Years Adjustments</t>
  </si>
  <si>
    <t>Adjusted Beginning Balance</t>
  </si>
  <si>
    <t xml:space="preserve">Ending Fund Balance as a Percentage of Total Expenditures </t>
  </si>
  <si>
    <t>5% Reserve</t>
  </si>
  <si>
    <t>Ending Balance above 5% Reserve</t>
  </si>
  <si>
    <t>Fund 11--Unrestricted Only</t>
  </si>
  <si>
    <t>% of Exp</t>
  </si>
  <si>
    <t>Federal Revenues</t>
  </si>
  <si>
    <t>State Revenues</t>
  </si>
  <si>
    <t>Other Operating Expenses and Services</t>
  </si>
  <si>
    <t>Excess (Deficiency) of Revenues over Expenses</t>
  </si>
  <si>
    <t>Net Other Financing Sources</t>
  </si>
  <si>
    <t>Net Increase (Decrease) in Fund Balance</t>
  </si>
  <si>
    <t>Net Beginning Fund Balance</t>
  </si>
  <si>
    <t>Ending Fund Balance as a percentage of Unrestricted Expenditures</t>
  </si>
  <si>
    <t>Difference between budget &amp; actual</t>
  </si>
  <si>
    <t>Unrestricted Ending Fund Balance as a percentage of Unrestricted Expenditures</t>
  </si>
  <si>
    <t>Fund</t>
  </si>
  <si>
    <t>#</t>
  </si>
  <si>
    <t>Beg Bal</t>
  </si>
  <si>
    <t>Adjustments</t>
  </si>
  <si>
    <t>Revenue</t>
  </si>
  <si>
    <t>Sources</t>
  </si>
  <si>
    <t>Outgo</t>
  </si>
  <si>
    <t>Net Inc/Dec</t>
  </si>
  <si>
    <t>End Bal</t>
  </si>
  <si>
    <t>End Bal as % of Exp</t>
  </si>
  <si>
    <t>Bond Interest &amp; Redemption</t>
  </si>
  <si>
    <t>Bookstore Fund</t>
  </si>
  <si>
    <t>Cafeteria Fund</t>
  </si>
  <si>
    <t>Child Development</t>
  </si>
  <si>
    <t>Other Special Revenue</t>
  </si>
  <si>
    <t>Capital Outlay Projects</t>
  </si>
  <si>
    <t>Revenue Bond Construction</t>
  </si>
  <si>
    <t>Self Insurance</t>
  </si>
  <si>
    <t>Associated Students</t>
  </si>
  <si>
    <t>Financial Aid Trust</t>
  </si>
  <si>
    <t>2013-14 Actual</t>
  </si>
  <si>
    <t>2014-15 Budget</t>
  </si>
  <si>
    <t>2013-14 Budget w/out big transfers*</t>
  </si>
  <si>
    <t>2012-13 Budget w/out big transfers*</t>
  </si>
  <si>
    <t>2011-12 Budget w/out big transfers*</t>
  </si>
  <si>
    <t>2010-11 Budget w/out big transfers*</t>
  </si>
  <si>
    <t>2014-15 Budget w/out big transfers*</t>
  </si>
  <si>
    <t>Net Beginning Balance</t>
  </si>
  <si>
    <t>Ending Fund Balance</t>
  </si>
  <si>
    <t>2014-15 Actual</t>
  </si>
  <si>
    <t>2015-16 Budget</t>
  </si>
  <si>
    <t>2015-16 Budget w/o Trans</t>
  </si>
  <si>
    <t>2016-17 Budget w/o Trans</t>
  </si>
  <si>
    <t>2016-17 Adopted Budget</t>
  </si>
  <si>
    <t>2015-16 Actual</t>
  </si>
  <si>
    <t>2016-17 Budget</t>
  </si>
  <si>
    <t>2015-16  Budget</t>
  </si>
  <si>
    <t>2015-16  Actual</t>
  </si>
  <si>
    <t>Other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</si>
</sst>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5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1" xfId="1" applyNumberFormat="1" applyFont="1" applyBorder="1"/>
    <xf numFmtId="164" fontId="3" fillId="0" borderId="0" xfId="1" applyNumberFormat="1" applyFont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2" xfId="1" applyNumberFormat="1" applyFont="1" applyBorder="1"/>
    <xf numFmtId="164" fontId="2" fillId="0" borderId="0" xfId="1" applyNumberFormat="1" applyFont="1" applyBorder="1"/>
    <xf numFmtId="0" fontId="2" fillId="0" borderId="0" xfId="0" applyFont="1"/>
    <xf numFmtId="165" fontId="3" fillId="0" borderId="1" xfId="3" applyNumberFormat="1" applyFont="1" applyBorder="1"/>
    <xf numFmtId="9" fontId="3" fillId="0" borderId="0" xfId="3" applyFont="1"/>
    <xf numFmtId="9" fontId="3" fillId="0" borderId="1" xfId="3" applyFont="1" applyBorder="1"/>
    <xf numFmtId="3" fontId="2" fillId="0" borderId="0" xfId="0" applyNumberFormat="1" applyFont="1" applyBorder="1" applyAlignment="1">
      <alignment horizontal="center" wrapText="1"/>
    </xf>
    <xf numFmtId="165" fontId="4" fillId="0" borderId="0" xfId="3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5" fontId="4" fillId="0" borderId="1" xfId="3" applyNumberFormat="1" applyFont="1" applyBorder="1" applyAlignment="1">
      <alignment horizontal="center" wrapText="1"/>
    </xf>
    <xf numFmtId="3" fontId="2" fillId="0" borderId="0" xfId="0" applyNumberFormat="1" applyFont="1" applyBorder="1" applyAlignment="1">
      <alignment wrapText="1"/>
    </xf>
    <xf numFmtId="165" fontId="2" fillId="0" borderId="0" xfId="3" applyNumberFormat="1" applyFont="1" applyBorder="1"/>
    <xf numFmtId="3" fontId="2" fillId="0" borderId="0" xfId="0" applyNumberFormat="1" applyFont="1" applyBorder="1"/>
    <xf numFmtId="165" fontId="2" fillId="0" borderId="1" xfId="3" applyNumberFormat="1" applyFont="1" applyBorder="1"/>
    <xf numFmtId="3" fontId="3" fillId="0" borderId="0" xfId="0" applyNumberFormat="1" applyFont="1" applyBorder="1" applyAlignment="1">
      <alignment wrapText="1"/>
    </xf>
    <xf numFmtId="165" fontId="3" fillId="0" borderId="0" xfId="3" applyNumberFormat="1" applyFont="1" applyBorder="1"/>
    <xf numFmtId="3" fontId="3" fillId="0" borderId="0" xfId="0" applyNumberFormat="1" applyFont="1" applyBorder="1"/>
    <xf numFmtId="9" fontId="3" fillId="0" borderId="0" xfId="3" applyFont="1" applyBorder="1"/>
    <xf numFmtId="3" fontId="2" fillId="0" borderId="0" xfId="1" applyNumberFormat="1" applyFont="1" applyBorder="1"/>
    <xf numFmtId="3" fontId="3" fillId="0" borderId="0" xfId="1" applyNumberFormat="1" applyFont="1" applyBorder="1"/>
    <xf numFmtId="164" fontId="2" fillId="0" borderId="0" xfId="1" applyNumberFormat="1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9" fontId="3" fillId="0" borderId="0" xfId="3" applyNumberFormat="1" applyFont="1" applyBorder="1"/>
    <xf numFmtId="3" fontId="5" fillId="0" borderId="1" xfId="2" applyNumberFormat="1" applyFont="1" applyBorder="1" applyAlignment="1">
      <alignment horizontal="center" wrapText="1"/>
    </xf>
    <xf numFmtId="0" fontId="6" fillId="0" borderId="0" xfId="0" applyFont="1"/>
    <xf numFmtId="3" fontId="7" fillId="0" borderId="1" xfId="2" applyNumberFormat="1" applyFont="1" applyBorder="1"/>
    <xf numFmtId="3" fontId="5" fillId="0" borderId="1" xfId="2" applyNumberFormat="1" applyFont="1" applyBorder="1"/>
    <xf numFmtId="3" fontId="5" fillId="0" borderId="0" xfId="2" applyNumberFormat="1" applyFont="1" applyBorder="1"/>
    <xf numFmtId="0" fontId="2" fillId="0" borderId="1" xfId="0" applyFont="1" applyBorder="1" applyAlignment="1">
      <alignment horizontal="center" wrapText="1"/>
    </xf>
    <xf numFmtId="3" fontId="7" fillId="0" borderId="0" xfId="2" applyNumberFormat="1" applyFont="1" applyBorder="1"/>
    <xf numFmtId="3" fontId="3" fillId="0" borderId="0" xfId="2" applyNumberFormat="1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3" fontId="2" fillId="0" borderId="2" xfId="0" applyNumberFormat="1" applyFont="1" applyBorder="1"/>
    <xf numFmtId="3" fontId="3" fillId="0" borderId="2" xfId="0" applyNumberFormat="1" applyFont="1" applyBorder="1"/>
    <xf numFmtId="3" fontId="2" fillId="0" borderId="2" xfId="1" applyNumberFormat="1" applyFont="1" applyBorder="1"/>
    <xf numFmtId="3" fontId="3" fillId="0" borderId="2" xfId="1" applyNumberFormat="1" applyFont="1" applyBorder="1"/>
    <xf numFmtId="9" fontId="3" fillId="0" borderId="2" xfId="3" applyFont="1" applyBorder="1"/>
    <xf numFmtId="3" fontId="3" fillId="0" borderId="0" xfId="0" applyNumberFormat="1" applyFont="1" applyFill="1" applyBorder="1"/>
    <xf numFmtId="0" fontId="3" fillId="0" borderId="0" xfId="0" applyFont="1" applyFill="1"/>
    <xf numFmtId="164" fontId="2" fillId="0" borderId="0" xfId="1" applyNumberFormat="1" applyFont="1" applyAlignment="1">
      <alignment horizontal="center" wrapText="1"/>
    </xf>
    <xf numFmtId="9" fontId="2" fillId="0" borderId="0" xfId="3" applyFont="1" applyAlignment="1">
      <alignment horizontal="center" wrapText="1"/>
    </xf>
    <xf numFmtId="164" fontId="6" fillId="0" borderId="0" xfId="1" applyNumberFormat="1" applyFont="1"/>
    <xf numFmtId="9" fontId="6" fillId="0" borderId="0" xfId="3" applyFont="1"/>
    <xf numFmtId="0" fontId="6" fillId="0" borderId="0" xfId="0" applyFont="1" applyAlignment="1">
      <alignment wrapText="1"/>
    </xf>
    <xf numFmtId="14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2" fillId="0" borderId="0" xfId="0" applyNumberFormat="1" applyFont="1"/>
    <xf numFmtId="0" fontId="3" fillId="0" borderId="0" xfId="0" applyFont="1" applyFill="1" applyAlignment="1">
      <alignment wrapText="1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164" fontId="3" fillId="0" borderId="0" xfId="0" applyNumberFormat="1" applyFont="1" applyFill="1"/>
    <xf numFmtId="3" fontId="2" fillId="0" borderId="1" xfId="0" applyNumberFormat="1" applyFont="1" applyBorder="1"/>
    <xf numFmtId="3" fontId="3" fillId="0" borderId="1" xfId="0" applyNumberFormat="1" applyFont="1" applyBorder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3" fontId="3" fillId="0" borderId="2" xfId="0" applyNumberFormat="1" applyFont="1" applyFill="1" applyBorder="1"/>
    <xf numFmtId="3" fontId="5" fillId="0" borderId="1" xfId="2" applyNumberFormat="1" applyFont="1" applyFill="1" applyBorder="1"/>
    <xf numFmtId="3" fontId="2" fillId="0" borderId="2" xfId="1" applyNumberFormat="1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0" fontId="8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zoomScale="125" zoomScaleNormal="125" zoomScalePageLayoutView="12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41" sqref="O41"/>
    </sheetView>
  </sheetViews>
  <sheetFormatPr defaultColWidth="9.140625" defaultRowHeight="11.25" x14ac:dyDescent="0.2"/>
  <cols>
    <col min="1" max="1" width="28" style="4" bestFit="1" customWidth="1"/>
    <col min="2" max="3" width="10.7109375" style="6" bestFit="1" customWidth="1"/>
    <col min="4" max="4" width="11.42578125" style="3" bestFit="1" customWidth="1"/>
    <col min="5" max="6" width="10.7109375" style="3" bestFit="1" customWidth="1"/>
    <col min="7" max="7" width="11.42578125" style="3" bestFit="1" customWidth="1"/>
    <col min="8" max="14" width="10.7109375" style="3" bestFit="1" customWidth="1"/>
    <col min="15" max="15" width="10.7109375" style="3" customWidth="1"/>
    <col min="16" max="16" width="11.42578125" style="3" bestFit="1" customWidth="1"/>
    <col min="17" max="17" width="11.42578125" style="3" customWidth="1"/>
    <col min="18" max="18" width="13.7109375" style="3" customWidth="1"/>
    <col min="19" max="19" width="11.42578125" style="3" customWidth="1"/>
    <col min="20" max="20" width="12" style="3" bestFit="1" customWidth="1"/>
    <col min="21" max="21" width="11.42578125" style="3" customWidth="1"/>
    <col min="22" max="22" width="9.140625" style="3"/>
    <col min="23" max="23" width="10.7109375" style="3" bestFit="1" customWidth="1"/>
    <col min="24" max="24" width="9.140625" style="3"/>
    <col min="25" max="25" width="10.7109375" style="3" bestFit="1" customWidth="1"/>
    <col min="26" max="238" width="9.140625" style="3"/>
    <col min="239" max="239" width="28.85546875" style="3" customWidth="1"/>
    <col min="240" max="252" width="10.7109375" style="3" customWidth="1"/>
    <col min="253" max="258" width="10.7109375" style="3" bestFit="1" customWidth="1"/>
    <col min="259" max="259" width="10.42578125" style="3" bestFit="1" customWidth="1"/>
    <col min="260" max="260" width="9.42578125" style="3" bestFit="1" customWidth="1"/>
    <col min="261" max="261" width="9.42578125" style="3" customWidth="1"/>
    <col min="262" max="262" width="10.42578125" style="3" bestFit="1" customWidth="1"/>
    <col min="263" max="263" width="9.42578125" style="3" bestFit="1" customWidth="1"/>
    <col min="264" max="264" width="11.28515625" style="3" bestFit="1" customWidth="1"/>
    <col min="265" max="265" width="9.42578125" style="3" bestFit="1" customWidth="1"/>
    <col min="266" max="266" width="10.42578125" style="3" customWidth="1"/>
    <col min="267" max="494" width="9.140625" style="3"/>
    <col min="495" max="495" width="28.85546875" style="3" customWidth="1"/>
    <col min="496" max="508" width="10.7109375" style="3" customWidth="1"/>
    <col min="509" max="514" width="10.7109375" style="3" bestFit="1" customWidth="1"/>
    <col min="515" max="515" width="10.42578125" style="3" bestFit="1" customWidth="1"/>
    <col min="516" max="516" width="9.42578125" style="3" bestFit="1" customWidth="1"/>
    <col min="517" max="517" width="9.42578125" style="3" customWidth="1"/>
    <col min="518" max="518" width="10.42578125" style="3" bestFit="1" customWidth="1"/>
    <col min="519" max="519" width="9.42578125" style="3" bestFit="1" customWidth="1"/>
    <col min="520" max="520" width="11.28515625" style="3" bestFit="1" customWidth="1"/>
    <col min="521" max="521" width="9.42578125" style="3" bestFit="1" customWidth="1"/>
    <col min="522" max="522" width="10.42578125" style="3" customWidth="1"/>
    <col min="523" max="750" width="9.140625" style="3"/>
    <col min="751" max="751" width="28.85546875" style="3" customWidth="1"/>
    <col min="752" max="764" width="10.7109375" style="3" customWidth="1"/>
    <col min="765" max="770" width="10.7109375" style="3" bestFit="1" customWidth="1"/>
    <col min="771" max="771" width="10.42578125" style="3" bestFit="1" customWidth="1"/>
    <col min="772" max="772" width="9.42578125" style="3" bestFit="1" customWidth="1"/>
    <col min="773" max="773" width="9.42578125" style="3" customWidth="1"/>
    <col min="774" max="774" width="10.42578125" style="3" bestFit="1" customWidth="1"/>
    <col min="775" max="775" width="9.42578125" style="3" bestFit="1" customWidth="1"/>
    <col min="776" max="776" width="11.28515625" style="3" bestFit="1" customWidth="1"/>
    <col min="777" max="777" width="9.42578125" style="3" bestFit="1" customWidth="1"/>
    <col min="778" max="778" width="10.42578125" style="3" customWidth="1"/>
    <col min="779" max="1006" width="9.140625" style="3"/>
    <col min="1007" max="1007" width="28.85546875" style="3" customWidth="1"/>
    <col min="1008" max="1020" width="10.7109375" style="3" customWidth="1"/>
    <col min="1021" max="1026" width="10.7109375" style="3" bestFit="1" customWidth="1"/>
    <col min="1027" max="1027" width="10.42578125" style="3" bestFit="1" customWidth="1"/>
    <col min="1028" max="1028" width="9.42578125" style="3" bestFit="1" customWidth="1"/>
    <col min="1029" max="1029" width="9.42578125" style="3" customWidth="1"/>
    <col min="1030" max="1030" width="10.42578125" style="3" bestFit="1" customWidth="1"/>
    <col min="1031" max="1031" width="9.42578125" style="3" bestFit="1" customWidth="1"/>
    <col min="1032" max="1032" width="11.28515625" style="3" bestFit="1" customWidth="1"/>
    <col min="1033" max="1033" width="9.42578125" style="3" bestFit="1" customWidth="1"/>
    <col min="1034" max="1034" width="10.42578125" style="3" customWidth="1"/>
    <col min="1035" max="1262" width="9.140625" style="3"/>
    <col min="1263" max="1263" width="28.85546875" style="3" customWidth="1"/>
    <col min="1264" max="1276" width="10.7109375" style="3" customWidth="1"/>
    <col min="1277" max="1282" width="10.7109375" style="3" bestFit="1" customWidth="1"/>
    <col min="1283" max="1283" width="10.42578125" style="3" bestFit="1" customWidth="1"/>
    <col min="1284" max="1284" width="9.42578125" style="3" bestFit="1" customWidth="1"/>
    <col min="1285" max="1285" width="9.42578125" style="3" customWidth="1"/>
    <col min="1286" max="1286" width="10.42578125" style="3" bestFit="1" customWidth="1"/>
    <col min="1287" max="1287" width="9.42578125" style="3" bestFit="1" customWidth="1"/>
    <col min="1288" max="1288" width="11.28515625" style="3" bestFit="1" customWidth="1"/>
    <col min="1289" max="1289" width="9.42578125" style="3" bestFit="1" customWidth="1"/>
    <col min="1290" max="1290" width="10.42578125" style="3" customWidth="1"/>
    <col min="1291" max="1518" width="9.140625" style="3"/>
    <col min="1519" max="1519" width="28.85546875" style="3" customWidth="1"/>
    <col min="1520" max="1532" width="10.7109375" style="3" customWidth="1"/>
    <col min="1533" max="1538" width="10.7109375" style="3" bestFit="1" customWidth="1"/>
    <col min="1539" max="1539" width="10.42578125" style="3" bestFit="1" customWidth="1"/>
    <col min="1540" max="1540" width="9.42578125" style="3" bestFit="1" customWidth="1"/>
    <col min="1541" max="1541" width="9.42578125" style="3" customWidth="1"/>
    <col min="1542" max="1542" width="10.42578125" style="3" bestFit="1" customWidth="1"/>
    <col min="1543" max="1543" width="9.42578125" style="3" bestFit="1" customWidth="1"/>
    <col min="1544" max="1544" width="11.28515625" style="3" bestFit="1" customWidth="1"/>
    <col min="1545" max="1545" width="9.42578125" style="3" bestFit="1" customWidth="1"/>
    <col min="1546" max="1546" width="10.42578125" style="3" customWidth="1"/>
    <col min="1547" max="1774" width="9.140625" style="3"/>
    <col min="1775" max="1775" width="28.85546875" style="3" customWidth="1"/>
    <col min="1776" max="1788" width="10.7109375" style="3" customWidth="1"/>
    <col min="1789" max="1794" width="10.7109375" style="3" bestFit="1" customWidth="1"/>
    <col min="1795" max="1795" width="10.42578125" style="3" bestFit="1" customWidth="1"/>
    <col min="1796" max="1796" width="9.42578125" style="3" bestFit="1" customWidth="1"/>
    <col min="1797" max="1797" width="9.42578125" style="3" customWidth="1"/>
    <col min="1798" max="1798" width="10.42578125" style="3" bestFit="1" customWidth="1"/>
    <col min="1799" max="1799" width="9.42578125" style="3" bestFit="1" customWidth="1"/>
    <col min="1800" max="1800" width="11.28515625" style="3" bestFit="1" customWidth="1"/>
    <col min="1801" max="1801" width="9.42578125" style="3" bestFit="1" customWidth="1"/>
    <col min="1802" max="1802" width="10.42578125" style="3" customWidth="1"/>
    <col min="1803" max="2030" width="9.140625" style="3"/>
    <col min="2031" max="2031" width="28.85546875" style="3" customWidth="1"/>
    <col min="2032" max="2044" width="10.7109375" style="3" customWidth="1"/>
    <col min="2045" max="2050" width="10.7109375" style="3" bestFit="1" customWidth="1"/>
    <col min="2051" max="2051" width="10.42578125" style="3" bestFit="1" customWidth="1"/>
    <col min="2052" max="2052" width="9.42578125" style="3" bestFit="1" customWidth="1"/>
    <col min="2053" max="2053" width="9.42578125" style="3" customWidth="1"/>
    <col min="2054" max="2054" width="10.42578125" style="3" bestFit="1" customWidth="1"/>
    <col min="2055" max="2055" width="9.42578125" style="3" bestFit="1" customWidth="1"/>
    <col min="2056" max="2056" width="11.28515625" style="3" bestFit="1" customWidth="1"/>
    <col min="2057" max="2057" width="9.42578125" style="3" bestFit="1" customWidth="1"/>
    <col min="2058" max="2058" width="10.42578125" style="3" customWidth="1"/>
    <col min="2059" max="2286" width="9.140625" style="3"/>
    <col min="2287" max="2287" width="28.85546875" style="3" customWidth="1"/>
    <col min="2288" max="2300" width="10.7109375" style="3" customWidth="1"/>
    <col min="2301" max="2306" width="10.7109375" style="3" bestFit="1" customWidth="1"/>
    <col min="2307" max="2307" width="10.42578125" style="3" bestFit="1" customWidth="1"/>
    <col min="2308" max="2308" width="9.42578125" style="3" bestFit="1" customWidth="1"/>
    <col min="2309" max="2309" width="9.42578125" style="3" customWidth="1"/>
    <col min="2310" max="2310" width="10.42578125" style="3" bestFit="1" customWidth="1"/>
    <col min="2311" max="2311" width="9.42578125" style="3" bestFit="1" customWidth="1"/>
    <col min="2312" max="2312" width="11.28515625" style="3" bestFit="1" customWidth="1"/>
    <col min="2313" max="2313" width="9.42578125" style="3" bestFit="1" customWidth="1"/>
    <col min="2314" max="2314" width="10.42578125" style="3" customWidth="1"/>
    <col min="2315" max="2542" width="9.140625" style="3"/>
    <col min="2543" max="2543" width="28.85546875" style="3" customWidth="1"/>
    <col min="2544" max="2556" width="10.7109375" style="3" customWidth="1"/>
    <col min="2557" max="2562" width="10.7109375" style="3" bestFit="1" customWidth="1"/>
    <col min="2563" max="2563" width="10.42578125" style="3" bestFit="1" customWidth="1"/>
    <col min="2564" max="2564" width="9.42578125" style="3" bestFit="1" customWidth="1"/>
    <col min="2565" max="2565" width="9.42578125" style="3" customWidth="1"/>
    <col min="2566" max="2566" width="10.42578125" style="3" bestFit="1" customWidth="1"/>
    <col min="2567" max="2567" width="9.42578125" style="3" bestFit="1" customWidth="1"/>
    <col min="2568" max="2568" width="11.28515625" style="3" bestFit="1" customWidth="1"/>
    <col min="2569" max="2569" width="9.42578125" style="3" bestFit="1" customWidth="1"/>
    <col min="2570" max="2570" width="10.42578125" style="3" customWidth="1"/>
    <col min="2571" max="2798" width="9.140625" style="3"/>
    <col min="2799" max="2799" width="28.85546875" style="3" customWidth="1"/>
    <col min="2800" max="2812" width="10.7109375" style="3" customWidth="1"/>
    <col min="2813" max="2818" width="10.7109375" style="3" bestFit="1" customWidth="1"/>
    <col min="2819" max="2819" width="10.42578125" style="3" bestFit="1" customWidth="1"/>
    <col min="2820" max="2820" width="9.42578125" style="3" bestFit="1" customWidth="1"/>
    <col min="2821" max="2821" width="9.42578125" style="3" customWidth="1"/>
    <col min="2822" max="2822" width="10.42578125" style="3" bestFit="1" customWidth="1"/>
    <col min="2823" max="2823" width="9.42578125" style="3" bestFit="1" customWidth="1"/>
    <col min="2824" max="2824" width="11.28515625" style="3" bestFit="1" customWidth="1"/>
    <col min="2825" max="2825" width="9.42578125" style="3" bestFit="1" customWidth="1"/>
    <col min="2826" max="2826" width="10.42578125" style="3" customWidth="1"/>
    <col min="2827" max="3054" width="9.140625" style="3"/>
    <col min="3055" max="3055" width="28.85546875" style="3" customWidth="1"/>
    <col min="3056" max="3068" width="10.7109375" style="3" customWidth="1"/>
    <col min="3069" max="3074" width="10.7109375" style="3" bestFit="1" customWidth="1"/>
    <col min="3075" max="3075" width="10.42578125" style="3" bestFit="1" customWidth="1"/>
    <col min="3076" max="3076" width="9.42578125" style="3" bestFit="1" customWidth="1"/>
    <col min="3077" max="3077" width="9.42578125" style="3" customWidth="1"/>
    <col min="3078" max="3078" width="10.42578125" style="3" bestFit="1" customWidth="1"/>
    <col min="3079" max="3079" width="9.42578125" style="3" bestFit="1" customWidth="1"/>
    <col min="3080" max="3080" width="11.28515625" style="3" bestFit="1" customWidth="1"/>
    <col min="3081" max="3081" width="9.42578125" style="3" bestFit="1" customWidth="1"/>
    <col min="3082" max="3082" width="10.42578125" style="3" customWidth="1"/>
    <col min="3083" max="3310" width="9.140625" style="3"/>
    <col min="3311" max="3311" width="28.85546875" style="3" customWidth="1"/>
    <col min="3312" max="3324" width="10.7109375" style="3" customWidth="1"/>
    <col min="3325" max="3330" width="10.7109375" style="3" bestFit="1" customWidth="1"/>
    <col min="3331" max="3331" width="10.42578125" style="3" bestFit="1" customWidth="1"/>
    <col min="3332" max="3332" width="9.42578125" style="3" bestFit="1" customWidth="1"/>
    <col min="3333" max="3333" width="9.42578125" style="3" customWidth="1"/>
    <col min="3334" max="3334" width="10.42578125" style="3" bestFit="1" customWidth="1"/>
    <col min="3335" max="3335" width="9.42578125" style="3" bestFit="1" customWidth="1"/>
    <col min="3336" max="3336" width="11.28515625" style="3" bestFit="1" customWidth="1"/>
    <col min="3337" max="3337" width="9.42578125" style="3" bestFit="1" customWidth="1"/>
    <col min="3338" max="3338" width="10.42578125" style="3" customWidth="1"/>
    <col min="3339" max="3566" width="9.140625" style="3"/>
    <col min="3567" max="3567" width="28.85546875" style="3" customWidth="1"/>
    <col min="3568" max="3580" width="10.7109375" style="3" customWidth="1"/>
    <col min="3581" max="3586" width="10.7109375" style="3" bestFit="1" customWidth="1"/>
    <col min="3587" max="3587" width="10.42578125" style="3" bestFit="1" customWidth="1"/>
    <col min="3588" max="3588" width="9.42578125" style="3" bestFit="1" customWidth="1"/>
    <col min="3589" max="3589" width="9.42578125" style="3" customWidth="1"/>
    <col min="3590" max="3590" width="10.42578125" style="3" bestFit="1" customWidth="1"/>
    <col min="3591" max="3591" width="9.42578125" style="3" bestFit="1" customWidth="1"/>
    <col min="3592" max="3592" width="11.28515625" style="3" bestFit="1" customWidth="1"/>
    <col min="3593" max="3593" width="9.42578125" style="3" bestFit="1" customWidth="1"/>
    <col min="3594" max="3594" width="10.42578125" style="3" customWidth="1"/>
    <col min="3595" max="3822" width="9.140625" style="3"/>
    <col min="3823" max="3823" width="28.85546875" style="3" customWidth="1"/>
    <col min="3824" max="3836" width="10.7109375" style="3" customWidth="1"/>
    <col min="3837" max="3842" width="10.7109375" style="3" bestFit="1" customWidth="1"/>
    <col min="3843" max="3843" width="10.42578125" style="3" bestFit="1" customWidth="1"/>
    <col min="3844" max="3844" width="9.42578125" style="3" bestFit="1" customWidth="1"/>
    <col min="3845" max="3845" width="9.42578125" style="3" customWidth="1"/>
    <col min="3846" max="3846" width="10.42578125" style="3" bestFit="1" customWidth="1"/>
    <col min="3847" max="3847" width="9.42578125" style="3" bestFit="1" customWidth="1"/>
    <col min="3848" max="3848" width="11.28515625" style="3" bestFit="1" customWidth="1"/>
    <col min="3849" max="3849" width="9.42578125" style="3" bestFit="1" customWidth="1"/>
    <col min="3850" max="3850" width="10.42578125" style="3" customWidth="1"/>
    <col min="3851" max="4078" width="9.140625" style="3"/>
    <col min="4079" max="4079" width="28.85546875" style="3" customWidth="1"/>
    <col min="4080" max="4092" width="10.7109375" style="3" customWidth="1"/>
    <col min="4093" max="4098" width="10.7109375" style="3" bestFit="1" customWidth="1"/>
    <col min="4099" max="4099" width="10.42578125" style="3" bestFit="1" customWidth="1"/>
    <col min="4100" max="4100" width="9.42578125" style="3" bestFit="1" customWidth="1"/>
    <col min="4101" max="4101" width="9.42578125" style="3" customWidth="1"/>
    <col min="4102" max="4102" width="10.42578125" style="3" bestFit="1" customWidth="1"/>
    <col min="4103" max="4103" width="9.42578125" style="3" bestFit="1" customWidth="1"/>
    <col min="4104" max="4104" width="11.28515625" style="3" bestFit="1" customWidth="1"/>
    <col min="4105" max="4105" width="9.42578125" style="3" bestFit="1" customWidth="1"/>
    <col min="4106" max="4106" width="10.42578125" style="3" customWidth="1"/>
    <col min="4107" max="4334" width="9.140625" style="3"/>
    <col min="4335" max="4335" width="28.85546875" style="3" customWidth="1"/>
    <col min="4336" max="4348" width="10.7109375" style="3" customWidth="1"/>
    <col min="4349" max="4354" width="10.7109375" style="3" bestFit="1" customWidth="1"/>
    <col min="4355" max="4355" width="10.42578125" style="3" bestFit="1" customWidth="1"/>
    <col min="4356" max="4356" width="9.42578125" style="3" bestFit="1" customWidth="1"/>
    <col min="4357" max="4357" width="9.42578125" style="3" customWidth="1"/>
    <col min="4358" max="4358" width="10.42578125" style="3" bestFit="1" customWidth="1"/>
    <col min="4359" max="4359" width="9.42578125" style="3" bestFit="1" customWidth="1"/>
    <col min="4360" max="4360" width="11.28515625" style="3" bestFit="1" customWidth="1"/>
    <col min="4361" max="4361" width="9.42578125" style="3" bestFit="1" customWidth="1"/>
    <col min="4362" max="4362" width="10.42578125" style="3" customWidth="1"/>
    <col min="4363" max="4590" width="9.140625" style="3"/>
    <col min="4591" max="4591" width="28.85546875" style="3" customWidth="1"/>
    <col min="4592" max="4604" width="10.7109375" style="3" customWidth="1"/>
    <col min="4605" max="4610" width="10.7109375" style="3" bestFit="1" customWidth="1"/>
    <col min="4611" max="4611" width="10.42578125" style="3" bestFit="1" customWidth="1"/>
    <col min="4612" max="4612" width="9.42578125" style="3" bestFit="1" customWidth="1"/>
    <col min="4613" max="4613" width="9.42578125" style="3" customWidth="1"/>
    <col min="4614" max="4614" width="10.42578125" style="3" bestFit="1" customWidth="1"/>
    <col min="4615" max="4615" width="9.42578125" style="3" bestFit="1" customWidth="1"/>
    <col min="4616" max="4616" width="11.28515625" style="3" bestFit="1" customWidth="1"/>
    <col min="4617" max="4617" width="9.42578125" style="3" bestFit="1" customWidth="1"/>
    <col min="4618" max="4618" width="10.42578125" style="3" customWidth="1"/>
    <col min="4619" max="4846" width="9.140625" style="3"/>
    <col min="4847" max="4847" width="28.85546875" style="3" customWidth="1"/>
    <col min="4848" max="4860" width="10.7109375" style="3" customWidth="1"/>
    <col min="4861" max="4866" width="10.7109375" style="3" bestFit="1" customWidth="1"/>
    <col min="4867" max="4867" width="10.42578125" style="3" bestFit="1" customWidth="1"/>
    <col min="4868" max="4868" width="9.42578125" style="3" bestFit="1" customWidth="1"/>
    <col min="4869" max="4869" width="9.42578125" style="3" customWidth="1"/>
    <col min="4870" max="4870" width="10.42578125" style="3" bestFit="1" customWidth="1"/>
    <col min="4871" max="4871" width="9.42578125" style="3" bestFit="1" customWidth="1"/>
    <col min="4872" max="4872" width="11.28515625" style="3" bestFit="1" customWidth="1"/>
    <col min="4873" max="4873" width="9.42578125" style="3" bestFit="1" customWidth="1"/>
    <col min="4874" max="4874" width="10.42578125" style="3" customWidth="1"/>
    <col min="4875" max="5102" width="9.140625" style="3"/>
    <col min="5103" max="5103" width="28.85546875" style="3" customWidth="1"/>
    <col min="5104" max="5116" width="10.7109375" style="3" customWidth="1"/>
    <col min="5117" max="5122" width="10.7109375" style="3" bestFit="1" customWidth="1"/>
    <col min="5123" max="5123" width="10.42578125" style="3" bestFit="1" customWidth="1"/>
    <col min="5124" max="5124" width="9.42578125" style="3" bestFit="1" customWidth="1"/>
    <col min="5125" max="5125" width="9.42578125" style="3" customWidth="1"/>
    <col min="5126" max="5126" width="10.42578125" style="3" bestFit="1" customWidth="1"/>
    <col min="5127" max="5127" width="9.42578125" style="3" bestFit="1" customWidth="1"/>
    <col min="5128" max="5128" width="11.28515625" style="3" bestFit="1" customWidth="1"/>
    <col min="5129" max="5129" width="9.42578125" style="3" bestFit="1" customWidth="1"/>
    <col min="5130" max="5130" width="10.42578125" style="3" customWidth="1"/>
    <col min="5131" max="5358" width="9.140625" style="3"/>
    <col min="5359" max="5359" width="28.85546875" style="3" customWidth="1"/>
    <col min="5360" max="5372" width="10.7109375" style="3" customWidth="1"/>
    <col min="5373" max="5378" width="10.7109375" style="3" bestFit="1" customWidth="1"/>
    <col min="5379" max="5379" width="10.42578125" style="3" bestFit="1" customWidth="1"/>
    <col min="5380" max="5380" width="9.42578125" style="3" bestFit="1" customWidth="1"/>
    <col min="5381" max="5381" width="9.42578125" style="3" customWidth="1"/>
    <col min="5382" max="5382" width="10.42578125" style="3" bestFit="1" customWidth="1"/>
    <col min="5383" max="5383" width="9.42578125" style="3" bestFit="1" customWidth="1"/>
    <col min="5384" max="5384" width="11.28515625" style="3" bestFit="1" customWidth="1"/>
    <col min="5385" max="5385" width="9.42578125" style="3" bestFit="1" customWidth="1"/>
    <col min="5386" max="5386" width="10.42578125" style="3" customWidth="1"/>
    <col min="5387" max="5614" width="9.140625" style="3"/>
    <col min="5615" max="5615" width="28.85546875" style="3" customWidth="1"/>
    <col min="5616" max="5628" width="10.7109375" style="3" customWidth="1"/>
    <col min="5629" max="5634" width="10.7109375" style="3" bestFit="1" customWidth="1"/>
    <col min="5635" max="5635" width="10.42578125" style="3" bestFit="1" customWidth="1"/>
    <col min="5636" max="5636" width="9.42578125" style="3" bestFit="1" customWidth="1"/>
    <col min="5637" max="5637" width="9.42578125" style="3" customWidth="1"/>
    <col min="5638" max="5638" width="10.42578125" style="3" bestFit="1" customWidth="1"/>
    <col min="5639" max="5639" width="9.42578125" style="3" bestFit="1" customWidth="1"/>
    <col min="5640" max="5640" width="11.28515625" style="3" bestFit="1" customWidth="1"/>
    <col min="5641" max="5641" width="9.42578125" style="3" bestFit="1" customWidth="1"/>
    <col min="5642" max="5642" width="10.42578125" style="3" customWidth="1"/>
    <col min="5643" max="5870" width="9.140625" style="3"/>
    <col min="5871" max="5871" width="28.85546875" style="3" customWidth="1"/>
    <col min="5872" max="5884" width="10.7109375" style="3" customWidth="1"/>
    <col min="5885" max="5890" width="10.7109375" style="3" bestFit="1" customWidth="1"/>
    <col min="5891" max="5891" width="10.42578125" style="3" bestFit="1" customWidth="1"/>
    <col min="5892" max="5892" width="9.42578125" style="3" bestFit="1" customWidth="1"/>
    <col min="5893" max="5893" width="9.42578125" style="3" customWidth="1"/>
    <col min="5894" max="5894" width="10.42578125" style="3" bestFit="1" customWidth="1"/>
    <col min="5895" max="5895" width="9.42578125" style="3" bestFit="1" customWidth="1"/>
    <col min="5896" max="5896" width="11.28515625" style="3" bestFit="1" customWidth="1"/>
    <col min="5897" max="5897" width="9.42578125" style="3" bestFit="1" customWidth="1"/>
    <col min="5898" max="5898" width="10.42578125" style="3" customWidth="1"/>
    <col min="5899" max="6126" width="9.140625" style="3"/>
    <col min="6127" max="6127" width="28.85546875" style="3" customWidth="1"/>
    <col min="6128" max="6140" width="10.7109375" style="3" customWidth="1"/>
    <col min="6141" max="6146" width="10.7109375" style="3" bestFit="1" customWidth="1"/>
    <col min="6147" max="6147" width="10.42578125" style="3" bestFit="1" customWidth="1"/>
    <col min="6148" max="6148" width="9.42578125" style="3" bestFit="1" customWidth="1"/>
    <col min="6149" max="6149" width="9.42578125" style="3" customWidth="1"/>
    <col min="6150" max="6150" width="10.42578125" style="3" bestFit="1" customWidth="1"/>
    <col min="6151" max="6151" width="9.42578125" style="3" bestFit="1" customWidth="1"/>
    <col min="6152" max="6152" width="11.28515625" style="3" bestFit="1" customWidth="1"/>
    <col min="6153" max="6153" width="9.42578125" style="3" bestFit="1" customWidth="1"/>
    <col min="6154" max="6154" width="10.42578125" style="3" customWidth="1"/>
    <col min="6155" max="6382" width="9.140625" style="3"/>
    <col min="6383" max="6383" width="28.85546875" style="3" customWidth="1"/>
    <col min="6384" max="6396" width="10.7109375" style="3" customWidth="1"/>
    <col min="6397" max="6402" width="10.7109375" style="3" bestFit="1" customWidth="1"/>
    <col min="6403" max="6403" width="10.42578125" style="3" bestFit="1" customWidth="1"/>
    <col min="6404" max="6404" width="9.42578125" style="3" bestFit="1" customWidth="1"/>
    <col min="6405" max="6405" width="9.42578125" style="3" customWidth="1"/>
    <col min="6406" max="6406" width="10.42578125" style="3" bestFit="1" customWidth="1"/>
    <col min="6407" max="6407" width="9.42578125" style="3" bestFit="1" customWidth="1"/>
    <col min="6408" max="6408" width="11.28515625" style="3" bestFit="1" customWidth="1"/>
    <col min="6409" max="6409" width="9.42578125" style="3" bestFit="1" customWidth="1"/>
    <col min="6410" max="6410" width="10.42578125" style="3" customWidth="1"/>
    <col min="6411" max="6638" width="9.140625" style="3"/>
    <col min="6639" max="6639" width="28.85546875" style="3" customWidth="1"/>
    <col min="6640" max="6652" width="10.7109375" style="3" customWidth="1"/>
    <col min="6653" max="6658" width="10.7109375" style="3" bestFit="1" customWidth="1"/>
    <col min="6659" max="6659" width="10.42578125" style="3" bestFit="1" customWidth="1"/>
    <col min="6660" max="6660" width="9.42578125" style="3" bestFit="1" customWidth="1"/>
    <col min="6661" max="6661" width="9.42578125" style="3" customWidth="1"/>
    <col min="6662" max="6662" width="10.42578125" style="3" bestFit="1" customWidth="1"/>
    <col min="6663" max="6663" width="9.42578125" style="3" bestFit="1" customWidth="1"/>
    <col min="6664" max="6664" width="11.28515625" style="3" bestFit="1" customWidth="1"/>
    <col min="6665" max="6665" width="9.42578125" style="3" bestFit="1" customWidth="1"/>
    <col min="6666" max="6666" width="10.42578125" style="3" customWidth="1"/>
    <col min="6667" max="6894" width="9.140625" style="3"/>
    <col min="6895" max="6895" width="28.85546875" style="3" customWidth="1"/>
    <col min="6896" max="6908" width="10.7109375" style="3" customWidth="1"/>
    <col min="6909" max="6914" width="10.7109375" style="3" bestFit="1" customWidth="1"/>
    <col min="6915" max="6915" width="10.42578125" style="3" bestFit="1" customWidth="1"/>
    <col min="6916" max="6916" width="9.42578125" style="3" bestFit="1" customWidth="1"/>
    <col min="6917" max="6917" width="9.42578125" style="3" customWidth="1"/>
    <col min="6918" max="6918" width="10.42578125" style="3" bestFit="1" customWidth="1"/>
    <col min="6919" max="6919" width="9.42578125" style="3" bestFit="1" customWidth="1"/>
    <col min="6920" max="6920" width="11.28515625" style="3" bestFit="1" customWidth="1"/>
    <col min="6921" max="6921" width="9.42578125" style="3" bestFit="1" customWidth="1"/>
    <col min="6922" max="6922" width="10.42578125" style="3" customWidth="1"/>
    <col min="6923" max="7150" width="9.140625" style="3"/>
    <col min="7151" max="7151" width="28.85546875" style="3" customWidth="1"/>
    <col min="7152" max="7164" width="10.7109375" style="3" customWidth="1"/>
    <col min="7165" max="7170" width="10.7109375" style="3" bestFit="1" customWidth="1"/>
    <col min="7171" max="7171" width="10.42578125" style="3" bestFit="1" customWidth="1"/>
    <col min="7172" max="7172" width="9.42578125" style="3" bestFit="1" customWidth="1"/>
    <col min="7173" max="7173" width="9.42578125" style="3" customWidth="1"/>
    <col min="7174" max="7174" width="10.42578125" style="3" bestFit="1" customWidth="1"/>
    <col min="7175" max="7175" width="9.42578125" style="3" bestFit="1" customWidth="1"/>
    <col min="7176" max="7176" width="11.28515625" style="3" bestFit="1" customWidth="1"/>
    <col min="7177" max="7177" width="9.42578125" style="3" bestFit="1" customWidth="1"/>
    <col min="7178" max="7178" width="10.42578125" style="3" customWidth="1"/>
    <col min="7179" max="7406" width="9.140625" style="3"/>
    <col min="7407" max="7407" width="28.85546875" style="3" customWidth="1"/>
    <col min="7408" max="7420" width="10.7109375" style="3" customWidth="1"/>
    <col min="7421" max="7426" width="10.7109375" style="3" bestFit="1" customWidth="1"/>
    <col min="7427" max="7427" width="10.42578125" style="3" bestFit="1" customWidth="1"/>
    <col min="7428" max="7428" width="9.42578125" style="3" bestFit="1" customWidth="1"/>
    <col min="7429" max="7429" width="9.42578125" style="3" customWidth="1"/>
    <col min="7430" max="7430" width="10.42578125" style="3" bestFit="1" customWidth="1"/>
    <col min="7431" max="7431" width="9.42578125" style="3" bestFit="1" customWidth="1"/>
    <col min="7432" max="7432" width="11.28515625" style="3" bestFit="1" customWidth="1"/>
    <col min="7433" max="7433" width="9.42578125" style="3" bestFit="1" customWidth="1"/>
    <col min="7434" max="7434" width="10.42578125" style="3" customWidth="1"/>
    <col min="7435" max="7662" width="9.140625" style="3"/>
    <col min="7663" max="7663" width="28.85546875" style="3" customWidth="1"/>
    <col min="7664" max="7676" width="10.7109375" style="3" customWidth="1"/>
    <col min="7677" max="7682" width="10.7109375" style="3" bestFit="1" customWidth="1"/>
    <col min="7683" max="7683" width="10.42578125" style="3" bestFit="1" customWidth="1"/>
    <col min="7684" max="7684" width="9.42578125" style="3" bestFit="1" customWidth="1"/>
    <col min="7685" max="7685" width="9.42578125" style="3" customWidth="1"/>
    <col min="7686" max="7686" width="10.42578125" style="3" bestFit="1" customWidth="1"/>
    <col min="7687" max="7687" width="9.42578125" style="3" bestFit="1" customWidth="1"/>
    <col min="7688" max="7688" width="11.28515625" style="3" bestFit="1" customWidth="1"/>
    <col min="7689" max="7689" width="9.42578125" style="3" bestFit="1" customWidth="1"/>
    <col min="7690" max="7690" width="10.42578125" style="3" customWidth="1"/>
    <col min="7691" max="7918" width="9.140625" style="3"/>
    <col min="7919" max="7919" width="28.85546875" style="3" customWidth="1"/>
    <col min="7920" max="7932" width="10.7109375" style="3" customWidth="1"/>
    <col min="7933" max="7938" width="10.7109375" style="3" bestFit="1" customWidth="1"/>
    <col min="7939" max="7939" width="10.42578125" style="3" bestFit="1" customWidth="1"/>
    <col min="7940" max="7940" width="9.42578125" style="3" bestFit="1" customWidth="1"/>
    <col min="7941" max="7941" width="9.42578125" style="3" customWidth="1"/>
    <col min="7942" max="7942" width="10.42578125" style="3" bestFit="1" customWidth="1"/>
    <col min="7943" max="7943" width="9.42578125" style="3" bestFit="1" customWidth="1"/>
    <col min="7944" max="7944" width="11.28515625" style="3" bestFit="1" customWidth="1"/>
    <col min="7945" max="7945" width="9.42578125" style="3" bestFit="1" customWidth="1"/>
    <col min="7946" max="7946" width="10.42578125" style="3" customWidth="1"/>
    <col min="7947" max="8174" width="9.140625" style="3"/>
    <col min="8175" max="8175" width="28.85546875" style="3" customWidth="1"/>
    <col min="8176" max="8188" width="10.7109375" style="3" customWidth="1"/>
    <col min="8189" max="8194" width="10.7109375" style="3" bestFit="1" customWidth="1"/>
    <col min="8195" max="8195" width="10.42578125" style="3" bestFit="1" customWidth="1"/>
    <col min="8196" max="8196" width="9.42578125" style="3" bestFit="1" customWidth="1"/>
    <col min="8197" max="8197" width="9.42578125" style="3" customWidth="1"/>
    <col min="8198" max="8198" width="10.42578125" style="3" bestFit="1" customWidth="1"/>
    <col min="8199" max="8199" width="9.42578125" style="3" bestFit="1" customWidth="1"/>
    <col min="8200" max="8200" width="11.28515625" style="3" bestFit="1" customWidth="1"/>
    <col min="8201" max="8201" width="9.42578125" style="3" bestFit="1" customWidth="1"/>
    <col min="8202" max="8202" width="10.42578125" style="3" customWidth="1"/>
    <col min="8203" max="8430" width="9.140625" style="3"/>
    <col min="8431" max="8431" width="28.85546875" style="3" customWidth="1"/>
    <col min="8432" max="8444" width="10.7109375" style="3" customWidth="1"/>
    <col min="8445" max="8450" width="10.7109375" style="3" bestFit="1" customWidth="1"/>
    <col min="8451" max="8451" width="10.42578125" style="3" bestFit="1" customWidth="1"/>
    <col min="8452" max="8452" width="9.42578125" style="3" bestFit="1" customWidth="1"/>
    <col min="8453" max="8453" width="9.42578125" style="3" customWidth="1"/>
    <col min="8454" max="8454" width="10.42578125" style="3" bestFit="1" customWidth="1"/>
    <col min="8455" max="8455" width="9.42578125" style="3" bestFit="1" customWidth="1"/>
    <col min="8456" max="8456" width="11.28515625" style="3" bestFit="1" customWidth="1"/>
    <col min="8457" max="8457" width="9.42578125" style="3" bestFit="1" customWidth="1"/>
    <col min="8458" max="8458" width="10.42578125" style="3" customWidth="1"/>
    <col min="8459" max="8686" width="9.140625" style="3"/>
    <col min="8687" max="8687" width="28.85546875" style="3" customWidth="1"/>
    <col min="8688" max="8700" width="10.7109375" style="3" customWidth="1"/>
    <col min="8701" max="8706" width="10.7109375" style="3" bestFit="1" customWidth="1"/>
    <col min="8707" max="8707" width="10.42578125" style="3" bestFit="1" customWidth="1"/>
    <col min="8708" max="8708" width="9.42578125" style="3" bestFit="1" customWidth="1"/>
    <col min="8709" max="8709" width="9.42578125" style="3" customWidth="1"/>
    <col min="8710" max="8710" width="10.42578125" style="3" bestFit="1" customWidth="1"/>
    <col min="8711" max="8711" width="9.42578125" style="3" bestFit="1" customWidth="1"/>
    <col min="8712" max="8712" width="11.28515625" style="3" bestFit="1" customWidth="1"/>
    <col min="8713" max="8713" width="9.42578125" style="3" bestFit="1" customWidth="1"/>
    <col min="8714" max="8714" width="10.42578125" style="3" customWidth="1"/>
    <col min="8715" max="8942" width="9.140625" style="3"/>
    <col min="8943" max="8943" width="28.85546875" style="3" customWidth="1"/>
    <col min="8944" max="8956" width="10.7109375" style="3" customWidth="1"/>
    <col min="8957" max="8962" width="10.7109375" style="3" bestFit="1" customWidth="1"/>
    <col min="8963" max="8963" width="10.42578125" style="3" bestFit="1" customWidth="1"/>
    <col min="8964" max="8964" width="9.42578125" style="3" bestFit="1" customWidth="1"/>
    <col min="8965" max="8965" width="9.42578125" style="3" customWidth="1"/>
    <col min="8966" max="8966" width="10.42578125" style="3" bestFit="1" customWidth="1"/>
    <col min="8967" max="8967" width="9.42578125" style="3" bestFit="1" customWidth="1"/>
    <col min="8968" max="8968" width="11.28515625" style="3" bestFit="1" customWidth="1"/>
    <col min="8969" max="8969" width="9.42578125" style="3" bestFit="1" customWidth="1"/>
    <col min="8970" max="8970" width="10.42578125" style="3" customWidth="1"/>
    <col min="8971" max="9198" width="9.140625" style="3"/>
    <col min="9199" max="9199" width="28.85546875" style="3" customWidth="1"/>
    <col min="9200" max="9212" width="10.7109375" style="3" customWidth="1"/>
    <col min="9213" max="9218" width="10.7109375" style="3" bestFit="1" customWidth="1"/>
    <col min="9219" max="9219" width="10.42578125" style="3" bestFit="1" customWidth="1"/>
    <col min="9220" max="9220" width="9.42578125" style="3" bestFit="1" customWidth="1"/>
    <col min="9221" max="9221" width="9.42578125" style="3" customWidth="1"/>
    <col min="9222" max="9222" width="10.42578125" style="3" bestFit="1" customWidth="1"/>
    <col min="9223" max="9223" width="9.42578125" style="3" bestFit="1" customWidth="1"/>
    <col min="9224" max="9224" width="11.28515625" style="3" bestFit="1" customWidth="1"/>
    <col min="9225" max="9225" width="9.42578125" style="3" bestFit="1" customWidth="1"/>
    <col min="9226" max="9226" width="10.42578125" style="3" customWidth="1"/>
    <col min="9227" max="9454" width="9.140625" style="3"/>
    <col min="9455" max="9455" width="28.85546875" style="3" customWidth="1"/>
    <col min="9456" max="9468" width="10.7109375" style="3" customWidth="1"/>
    <col min="9469" max="9474" width="10.7109375" style="3" bestFit="1" customWidth="1"/>
    <col min="9475" max="9475" width="10.42578125" style="3" bestFit="1" customWidth="1"/>
    <col min="9476" max="9476" width="9.42578125" style="3" bestFit="1" customWidth="1"/>
    <col min="9477" max="9477" width="9.42578125" style="3" customWidth="1"/>
    <col min="9478" max="9478" width="10.42578125" style="3" bestFit="1" customWidth="1"/>
    <col min="9479" max="9479" width="9.42578125" style="3" bestFit="1" customWidth="1"/>
    <col min="9480" max="9480" width="11.28515625" style="3" bestFit="1" customWidth="1"/>
    <col min="9481" max="9481" width="9.42578125" style="3" bestFit="1" customWidth="1"/>
    <col min="9482" max="9482" width="10.42578125" style="3" customWidth="1"/>
    <col min="9483" max="9710" width="9.140625" style="3"/>
    <col min="9711" max="9711" width="28.85546875" style="3" customWidth="1"/>
    <col min="9712" max="9724" width="10.7109375" style="3" customWidth="1"/>
    <col min="9725" max="9730" width="10.7109375" style="3" bestFit="1" customWidth="1"/>
    <col min="9731" max="9731" width="10.42578125" style="3" bestFit="1" customWidth="1"/>
    <col min="9732" max="9732" width="9.42578125" style="3" bestFit="1" customWidth="1"/>
    <col min="9733" max="9733" width="9.42578125" style="3" customWidth="1"/>
    <col min="9734" max="9734" width="10.42578125" style="3" bestFit="1" customWidth="1"/>
    <col min="9735" max="9735" width="9.42578125" style="3" bestFit="1" customWidth="1"/>
    <col min="9736" max="9736" width="11.28515625" style="3" bestFit="1" customWidth="1"/>
    <col min="9737" max="9737" width="9.42578125" style="3" bestFit="1" customWidth="1"/>
    <col min="9738" max="9738" width="10.42578125" style="3" customWidth="1"/>
    <col min="9739" max="9966" width="9.140625" style="3"/>
    <col min="9967" max="9967" width="28.85546875" style="3" customWidth="1"/>
    <col min="9968" max="9980" width="10.7109375" style="3" customWidth="1"/>
    <col min="9981" max="9986" width="10.7109375" style="3" bestFit="1" customWidth="1"/>
    <col min="9987" max="9987" width="10.42578125" style="3" bestFit="1" customWidth="1"/>
    <col min="9988" max="9988" width="9.42578125" style="3" bestFit="1" customWidth="1"/>
    <col min="9989" max="9989" width="9.42578125" style="3" customWidth="1"/>
    <col min="9990" max="9990" width="10.42578125" style="3" bestFit="1" customWidth="1"/>
    <col min="9991" max="9991" width="9.42578125" style="3" bestFit="1" customWidth="1"/>
    <col min="9992" max="9992" width="11.28515625" style="3" bestFit="1" customWidth="1"/>
    <col min="9993" max="9993" width="9.42578125" style="3" bestFit="1" customWidth="1"/>
    <col min="9994" max="9994" width="10.42578125" style="3" customWidth="1"/>
    <col min="9995" max="10222" width="9.140625" style="3"/>
    <col min="10223" max="10223" width="28.85546875" style="3" customWidth="1"/>
    <col min="10224" max="10236" width="10.7109375" style="3" customWidth="1"/>
    <col min="10237" max="10242" width="10.7109375" style="3" bestFit="1" customWidth="1"/>
    <col min="10243" max="10243" width="10.42578125" style="3" bestFit="1" customWidth="1"/>
    <col min="10244" max="10244" width="9.42578125" style="3" bestFit="1" customWidth="1"/>
    <col min="10245" max="10245" width="9.42578125" style="3" customWidth="1"/>
    <col min="10246" max="10246" width="10.42578125" style="3" bestFit="1" customWidth="1"/>
    <col min="10247" max="10247" width="9.42578125" style="3" bestFit="1" customWidth="1"/>
    <col min="10248" max="10248" width="11.28515625" style="3" bestFit="1" customWidth="1"/>
    <col min="10249" max="10249" width="9.42578125" style="3" bestFit="1" customWidth="1"/>
    <col min="10250" max="10250" width="10.42578125" style="3" customWidth="1"/>
    <col min="10251" max="10478" width="9.140625" style="3"/>
    <col min="10479" max="10479" width="28.85546875" style="3" customWidth="1"/>
    <col min="10480" max="10492" width="10.7109375" style="3" customWidth="1"/>
    <col min="10493" max="10498" width="10.7109375" style="3" bestFit="1" customWidth="1"/>
    <col min="10499" max="10499" width="10.42578125" style="3" bestFit="1" customWidth="1"/>
    <col min="10500" max="10500" width="9.42578125" style="3" bestFit="1" customWidth="1"/>
    <col min="10501" max="10501" width="9.42578125" style="3" customWidth="1"/>
    <col min="10502" max="10502" width="10.42578125" style="3" bestFit="1" customWidth="1"/>
    <col min="10503" max="10503" width="9.42578125" style="3" bestFit="1" customWidth="1"/>
    <col min="10504" max="10504" width="11.28515625" style="3" bestFit="1" customWidth="1"/>
    <col min="10505" max="10505" width="9.42578125" style="3" bestFit="1" customWidth="1"/>
    <col min="10506" max="10506" width="10.42578125" style="3" customWidth="1"/>
    <col min="10507" max="10734" width="9.140625" style="3"/>
    <col min="10735" max="10735" width="28.85546875" style="3" customWidth="1"/>
    <col min="10736" max="10748" width="10.7109375" style="3" customWidth="1"/>
    <col min="10749" max="10754" width="10.7109375" style="3" bestFit="1" customWidth="1"/>
    <col min="10755" max="10755" width="10.42578125" style="3" bestFit="1" customWidth="1"/>
    <col min="10756" max="10756" width="9.42578125" style="3" bestFit="1" customWidth="1"/>
    <col min="10757" max="10757" width="9.42578125" style="3" customWidth="1"/>
    <col min="10758" max="10758" width="10.42578125" style="3" bestFit="1" customWidth="1"/>
    <col min="10759" max="10759" width="9.42578125" style="3" bestFit="1" customWidth="1"/>
    <col min="10760" max="10760" width="11.28515625" style="3" bestFit="1" customWidth="1"/>
    <col min="10761" max="10761" width="9.42578125" style="3" bestFit="1" customWidth="1"/>
    <col min="10762" max="10762" width="10.42578125" style="3" customWidth="1"/>
    <col min="10763" max="10990" width="9.140625" style="3"/>
    <col min="10991" max="10991" width="28.85546875" style="3" customWidth="1"/>
    <col min="10992" max="11004" width="10.7109375" style="3" customWidth="1"/>
    <col min="11005" max="11010" width="10.7109375" style="3" bestFit="1" customWidth="1"/>
    <col min="11011" max="11011" width="10.42578125" style="3" bestFit="1" customWidth="1"/>
    <col min="11012" max="11012" width="9.42578125" style="3" bestFit="1" customWidth="1"/>
    <col min="11013" max="11013" width="9.42578125" style="3" customWidth="1"/>
    <col min="11014" max="11014" width="10.42578125" style="3" bestFit="1" customWidth="1"/>
    <col min="11015" max="11015" width="9.42578125" style="3" bestFit="1" customWidth="1"/>
    <col min="11016" max="11016" width="11.28515625" style="3" bestFit="1" customWidth="1"/>
    <col min="11017" max="11017" width="9.42578125" style="3" bestFit="1" customWidth="1"/>
    <col min="11018" max="11018" width="10.42578125" style="3" customWidth="1"/>
    <col min="11019" max="11246" width="9.140625" style="3"/>
    <col min="11247" max="11247" width="28.85546875" style="3" customWidth="1"/>
    <col min="11248" max="11260" width="10.7109375" style="3" customWidth="1"/>
    <col min="11261" max="11266" width="10.7109375" style="3" bestFit="1" customWidth="1"/>
    <col min="11267" max="11267" width="10.42578125" style="3" bestFit="1" customWidth="1"/>
    <col min="11268" max="11268" width="9.42578125" style="3" bestFit="1" customWidth="1"/>
    <col min="11269" max="11269" width="9.42578125" style="3" customWidth="1"/>
    <col min="11270" max="11270" width="10.42578125" style="3" bestFit="1" customWidth="1"/>
    <col min="11271" max="11271" width="9.42578125" style="3" bestFit="1" customWidth="1"/>
    <col min="11272" max="11272" width="11.28515625" style="3" bestFit="1" customWidth="1"/>
    <col min="11273" max="11273" width="9.42578125" style="3" bestFit="1" customWidth="1"/>
    <col min="11274" max="11274" width="10.42578125" style="3" customWidth="1"/>
    <col min="11275" max="11502" width="9.140625" style="3"/>
    <col min="11503" max="11503" width="28.85546875" style="3" customWidth="1"/>
    <col min="11504" max="11516" width="10.7109375" style="3" customWidth="1"/>
    <col min="11517" max="11522" width="10.7109375" style="3" bestFit="1" customWidth="1"/>
    <col min="11523" max="11523" width="10.42578125" style="3" bestFit="1" customWidth="1"/>
    <col min="11524" max="11524" width="9.42578125" style="3" bestFit="1" customWidth="1"/>
    <col min="11525" max="11525" width="9.42578125" style="3" customWidth="1"/>
    <col min="11526" max="11526" width="10.42578125" style="3" bestFit="1" customWidth="1"/>
    <col min="11527" max="11527" width="9.42578125" style="3" bestFit="1" customWidth="1"/>
    <col min="11528" max="11528" width="11.28515625" style="3" bestFit="1" customWidth="1"/>
    <col min="11529" max="11529" width="9.42578125" style="3" bestFit="1" customWidth="1"/>
    <col min="11530" max="11530" width="10.42578125" style="3" customWidth="1"/>
    <col min="11531" max="11758" width="9.140625" style="3"/>
    <col min="11759" max="11759" width="28.85546875" style="3" customWidth="1"/>
    <col min="11760" max="11772" width="10.7109375" style="3" customWidth="1"/>
    <col min="11773" max="11778" width="10.7109375" style="3" bestFit="1" customWidth="1"/>
    <col min="11779" max="11779" width="10.42578125" style="3" bestFit="1" customWidth="1"/>
    <col min="11780" max="11780" width="9.42578125" style="3" bestFit="1" customWidth="1"/>
    <col min="11781" max="11781" width="9.42578125" style="3" customWidth="1"/>
    <col min="11782" max="11782" width="10.42578125" style="3" bestFit="1" customWidth="1"/>
    <col min="11783" max="11783" width="9.42578125" style="3" bestFit="1" customWidth="1"/>
    <col min="11784" max="11784" width="11.28515625" style="3" bestFit="1" customWidth="1"/>
    <col min="11785" max="11785" width="9.42578125" style="3" bestFit="1" customWidth="1"/>
    <col min="11786" max="11786" width="10.42578125" style="3" customWidth="1"/>
    <col min="11787" max="12014" width="9.140625" style="3"/>
    <col min="12015" max="12015" width="28.85546875" style="3" customWidth="1"/>
    <col min="12016" max="12028" width="10.7109375" style="3" customWidth="1"/>
    <col min="12029" max="12034" width="10.7109375" style="3" bestFit="1" customWidth="1"/>
    <col min="12035" max="12035" width="10.42578125" style="3" bestFit="1" customWidth="1"/>
    <col min="12036" max="12036" width="9.42578125" style="3" bestFit="1" customWidth="1"/>
    <col min="12037" max="12037" width="9.42578125" style="3" customWidth="1"/>
    <col min="12038" max="12038" width="10.42578125" style="3" bestFit="1" customWidth="1"/>
    <col min="12039" max="12039" width="9.42578125" style="3" bestFit="1" customWidth="1"/>
    <col min="12040" max="12040" width="11.28515625" style="3" bestFit="1" customWidth="1"/>
    <col min="12041" max="12041" width="9.42578125" style="3" bestFit="1" customWidth="1"/>
    <col min="12042" max="12042" width="10.42578125" style="3" customWidth="1"/>
    <col min="12043" max="12270" width="9.140625" style="3"/>
    <col min="12271" max="12271" width="28.85546875" style="3" customWidth="1"/>
    <col min="12272" max="12284" width="10.7109375" style="3" customWidth="1"/>
    <col min="12285" max="12290" width="10.7109375" style="3" bestFit="1" customWidth="1"/>
    <col min="12291" max="12291" width="10.42578125" style="3" bestFit="1" customWidth="1"/>
    <col min="12292" max="12292" width="9.42578125" style="3" bestFit="1" customWidth="1"/>
    <col min="12293" max="12293" width="9.42578125" style="3" customWidth="1"/>
    <col min="12294" max="12294" width="10.42578125" style="3" bestFit="1" customWidth="1"/>
    <col min="12295" max="12295" width="9.42578125" style="3" bestFit="1" customWidth="1"/>
    <col min="12296" max="12296" width="11.28515625" style="3" bestFit="1" customWidth="1"/>
    <col min="12297" max="12297" width="9.42578125" style="3" bestFit="1" customWidth="1"/>
    <col min="12298" max="12298" width="10.42578125" style="3" customWidth="1"/>
    <col min="12299" max="12526" width="9.140625" style="3"/>
    <col min="12527" max="12527" width="28.85546875" style="3" customWidth="1"/>
    <col min="12528" max="12540" width="10.7109375" style="3" customWidth="1"/>
    <col min="12541" max="12546" width="10.7109375" style="3" bestFit="1" customWidth="1"/>
    <col min="12547" max="12547" width="10.42578125" style="3" bestFit="1" customWidth="1"/>
    <col min="12548" max="12548" width="9.42578125" style="3" bestFit="1" customWidth="1"/>
    <col min="12549" max="12549" width="9.42578125" style="3" customWidth="1"/>
    <col min="12550" max="12550" width="10.42578125" style="3" bestFit="1" customWidth="1"/>
    <col min="12551" max="12551" width="9.42578125" style="3" bestFit="1" customWidth="1"/>
    <col min="12552" max="12552" width="11.28515625" style="3" bestFit="1" customWidth="1"/>
    <col min="12553" max="12553" width="9.42578125" style="3" bestFit="1" customWidth="1"/>
    <col min="12554" max="12554" width="10.42578125" style="3" customWidth="1"/>
    <col min="12555" max="12782" width="9.140625" style="3"/>
    <col min="12783" max="12783" width="28.85546875" style="3" customWidth="1"/>
    <col min="12784" max="12796" width="10.7109375" style="3" customWidth="1"/>
    <col min="12797" max="12802" width="10.7109375" style="3" bestFit="1" customWidth="1"/>
    <col min="12803" max="12803" width="10.42578125" style="3" bestFit="1" customWidth="1"/>
    <col min="12804" max="12804" width="9.42578125" style="3" bestFit="1" customWidth="1"/>
    <col min="12805" max="12805" width="9.42578125" style="3" customWidth="1"/>
    <col min="12806" max="12806" width="10.42578125" style="3" bestFit="1" customWidth="1"/>
    <col min="12807" max="12807" width="9.42578125" style="3" bestFit="1" customWidth="1"/>
    <col min="12808" max="12808" width="11.28515625" style="3" bestFit="1" customWidth="1"/>
    <col min="12809" max="12809" width="9.42578125" style="3" bestFit="1" customWidth="1"/>
    <col min="12810" max="12810" width="10.42578125" style="3" customWidth="1"/>
    <col min="12811" max="13038" width="9.140625" style="3"/>
    <col min="13039" max="13039" width="28.85546875" style="3" customWidth="1"/>
    <col min="13040" max="13052" width="10.7109375" style="3" customWidth="1"/>
    <col min="13053" max="13058" width="10.7109375" style="3" bestFit="1" customWidth="1"/>
    <col min="13059" max="13059" width="10.42578125" style="3" bestFit="1" customWidth="1"/>
    <col min="13060" max="13060" width="9.42578125" style="3" bestFit="1" customWidth="1"/>
    <col min="13061" max="13061" width="9.42578125" style="3" customWidth="1"/>
    <col min="13062" max="13062" width="10.42578125" style="3" bestFit="1" customWidth="1"/>
    <col min="13063" max="13063" width="9.42578125" style="3" bestFit="1" customWidth="1"/>
    <col min="13064" max="13064" width="11.28515625" style="3" bestFit="1" customWidth="1"/>
    <col min="13065" max="13065" width="9.42578125" style="3" bestFit="1" customWidth="1"/>
    <col min="13066" max="13066" width="10.42578125" style="3" customWidth="1"/>
    <col min="13067" max="13294" width="9.140625" style="3"/>
    <col min="13295" max="13295" width="28.85546875" style="3" customWidth="1"/>
    <col min="13296" max="13308" width="10.7109375" style="3" customWidth="1"/>
    <col min="13309" max="13314" width="10.7109375" style="3" bestFit="1" customWidth="1"/>
    <col min="13315" max="13315" width="10.42578125" style="3" bestFit="1" customWidth="1"/>
    <col min="13316" max="13316" width="9.42578125" style="3" bestFit="1" customWidth="1"/>
    <col min="13317" max="13317" width="9.42578125" style="3" customWidth="1"/>
    <col min="13318" max="13318" width="10.42578125" style="3" bestFit="1" customWidth="1"/>
    <col min="13319" max="13319" width="9.42578125" style="3" bestFit="1" customWidth="1"/>
    <col min="13320" max="13320" width="11.28515625" style="3" bestFit="1" customWidth="1"/>
    <col min="13321" max="13321" width="9.42578125" style="3" bestFit="1" customWidth="1"/>
    <col min="13322" max="13322" width="10.42578125" style="3" customWidth="1"/>
    <col min="13323" max="13550" width="9.140625" style="3"/>
    <col min="13551" max="13551" width="28.85546875" style="3" customWidth="1"/>
    <col min="13552" max="13564" width="10.7109375" style="3" customWidth="1"/>
    <col min="13565" max="13570" width="10.7109375" style="3" bestFit="1" customWidth="1"/>
    <col min="13571" max="13571" width="10.42578125" style="3" bestFit="1" customWidth="1"/>
    <col min="13572" max="13572" width="9.42578125" style="3" bestFit="1" customWidth="1"/>
    <col min="13573" max="13573" width="9.42578125" style="3" customWidth="1"/>
    <col min="13574" max="13574" width="10.42578125" style="3" bestFit="1" customWidth="1"/>
    <col min="13575" max="13575" width="9.42578125" style="3" bestFit="1" customWidth="1"/>
    <col min="13576" max="13576" width="11.28515625" style="3" bestFit="1" customWidth="1"/>
    <col min="13577" max="13577" width="9.42578125" style="3" bestFit="1" customWidth="1"/>
    <col min="13578" max="13578" width="10.42578125" style="3" customWidth="1"/>
    <col min="13579" max="13806" width="9.140625" style="3"/>
    <col min="13807" max="13807" width="28.85546875" style="3" customWidth="1"/>
    <col min="13808" max="13820" width="10.7109375" style="3" customWidth="1"/>
    <col min="13821" max="13826" width="10.7109375" style="3" bestFit="1" customWidth="1"/>
    <col min="13827" max="13827" width="10.42578125" style="3" bestFit="1" customWidth="1"/>
    <col min="13828" max="13828" width="9.42578125" style="3" bestFit="1" customWidth="1"/>
    <col min="13829" max="13829" width="9.42578125" style="3" customWidth="1"/>
    <col min="13830" max="13830" width="10.42578125" style="3" bestFit="1" customWidth="1"/>
    <col min="13831" max="13831" width="9.42578125" style="3" bestFit="1" customWidth="1"/>
    <col min="13832" max="13832" width="11.28515625" style="3" bestFit="1" customWidth="1"/>
    <col min="13833" max="13833" width="9.42578125" style="3" bestFit="1" customWidth="1"/>
    <col min="13834" max="13834" width="10.42578125" style="3" customWidth="1"/>
    <col min="13835" max="14062" width="9.140625" style="3"/>
    <col min="14063" max="14063" width="28.85546875" style="3" customWidth="1"/>
    <col min="14064" max="14076" width="10.7109375" style="3" customWidth="1"/>
    <col min="14077" max="14082" width="10.7109375" style="3" bestFit="1" customWidth="1"/>
    <col min="14083" max="14083" width="10.42578125" style="3" bestFit="1" customWidth="1"/>
    <col min="14084" max="14084" width="9.42578125" style="3" bestFit="1" customWidth="1"/>
    <col min="14085" max="14085" width="9.42578125" style="3" customWidth="1"/>
    <col min="14086" max="14086" width="10.42578125" style="3" bestFit="1" customWidth="1"/>
    <col min="14087" max="14087" width="9.42578125" style="3" bestFit="1" customWidth="1"/>
    <col min="14088" max="14088" width="11.28515625" style="3" bestFit="1" customWidth="1"/>
    <col min="14089" max="14089" width="9.42578125" style="3" bestFit="1" customWidth="1"/>
    <col min="14090" max="14090" width="10.42578125" style="3" customWidth="1"/>
    <col min="14091" max="14318" width="9.140625" style="3"/>
    <col min="14319" max="14319" width="28.85546875" style="3" customWidth="1"/>
    <col min="14320" max="14332" width="10.7109375" style="3" customWidth="1"/>
    <col min="14333" max="14338" width="10.7109375" style="3" bestFit="1" customWidth="1"/>
    <col min="14339" max="14339" width="10.42578125" style="3" bestFit="1" customWidth="1"/>
    <col min="14340" max="14340" width="9.42578125" style="3" bestFit="1" customWidth="1"/>
    <col min="14341" max="14341" width="9.42578125" style="3" customWidth="1"/>
    <col min="14342" max="14342" width="10.42578125" style="3" bestFit="1" customWidth="1"/>
    <col min="14343" max="14343" width="9.42578125" style="3" bestFit="1" customWidth="1"/>
    <col min="14344" max="14344" width="11.28515625" style="3" bestFit="1" customWidth="1"/>
    <col min="14345" max="14345" width="9.42578125" style="3" bestFit="1" customWidth="1"/>
    <col min="14346" max="14346" width="10.42578125" style="3" customWidth="1"/>
    <col min="14347" max="14574" width="9.140625" style="3"/>
    <col min="14575" max="14575" width="28.85546875" style="3" customWidth="1"/>
    <col min="14576" max="14588" width="10.7109375" style="3" customWidth="1"/>
    <col min="14589" max="14594" width="10.7109375" style="3" bestFit="1" customWidth="1"/>
    <col min="14595" max="14595" width="10.42578125" style="3" bestFit="1" customWidth="1"/>
    <col min="14596" max="14596" width="9.42578125" style="3" bestFit="1" customWidth="1"/>
    <col min="14597" max="14597" width="9.42578125" style="3" customWidth="1"/>
    <col min="14598" max="14598" width="10.42578125" style="3" bestFit="1" customWidth="1"/>
    <col min="14599" max="14599" width="9.42578125" style="3" bestFit="1" customWidth="1"/>
    <col min="14600" max="14600" width="11.28515625" style="3" bestFit="1" customWidth="1"/>
    <col min="14601" max="14601" width="9.42578125" style="3" bestFit="1" customWidth="1"/>
    <col min="14602" max="14602" width="10.42578125" style="3" customWidth="1"/>
    <col min="14603" max="14830" width="9.140625" style="3"/>
    <col min="14831" max="14831" width="28.85546875" style="3" customWidth="1"/>
    <col min="14832" max="14844" width="10.7109375" style="3" customWidth="1"/>
    <col min="14845" max="14850" width="10.7109375" style="3" bestFit="1" customWidth="1"/>
    <col min="14851" max="14851" width="10.42578125" style="3" bestFit="1" customWidth="1"/>
    <col min="14852" max="14852" width="9.42578125" style="3" bestFit="1" customWidth="1"/>
    <col min="14853" max="14853" width="9.42578125" style="3" customWidth="1"/>
    <col min="14854" max="14854" width="10.42578125" style="3" bestFit="1" customWidth="1"/>
    <col min="14855" max="14855" width="9.42578125" style="3" bestFit="1" customWidth="1"/>
    <col min="14856" max="14856" width="11.28515625" style="3" bestFit="1" customWidth="1"/>
    <col min="14857" max="14857" width="9.42578125" style="3" bestFit="1" customWidth="1"/>
    <col min="14858" max="14858" width="10.42578125" style="3" customWidth="1"/>
    <col min="14859" max="15086" width="9.140625" style="3"/>
    <col min="15087" max="15087" width="28.85546875" style="3" customWidth="1"/>
    <col min="15088" max="15100" width="10.7109375" style="3" customWidth="1"/>
    <col min="15101" max="15106" width="10.7109375" style="3" bestFit="1" customWidth="1"/>
    <col min="15107" max="15107" width="10.42578125" style="3" bestFit="1" customWidth="1"/>
    <col min="15108" max="15108" width="9.42578125" style="3" bestFit="1" customWidth="1"/>
    <col min="15109" max="15109" width="9.42578125" style="3" customWidth="1"/>
    <col min="15110" max="15110" width="10.42578125" style="3" bestFit="1" customWidth="1"/>
    <col min="15111" max="15111" width="9.42578125" style="3" bestFit="1" customWidth="1"/>
    <col min="15112" max="15112" width="11.28515625" style="3" bestFit="1" customWidth="1"/>
    <col min="15113" max="15113" width="9.42578125" style="3" bestFit="1" customWidth="1"/>
    <col min="15114" max="15114" width="10.42578125" style="3" customWidth="1"/>
    <col min="15115" max="15342" width="9.140625" style="3"/>
    <col min="15343" max="15343" width="28.85546875" style="3" customWidth="1"/>
    <col min="15344" max="15356" width="10.7109375" style="3" customWidth="1"/>
    <col min="15357" max="15362" width="10.7109375" style="3" bestFit="1" customWidth="1"/>
    <col min="15363" max="15363" width="10.42578125" style="3" bestFit="1" customWidth="1"/>
    <col min="15364" max="15364" width="9.42578125" style="3" bestFit="1" customWidth="1"/>
    <col min="15365" max="15365" width="9.42578125" style="3" customWidth="1"/>
    <col min="15366" max="15366" width="10.42578125" style="3" bestFit="1" customWidth="1"/>
    <col min="15367" max="15367" width="9.42578125" style="3" bestFit="1" customWidth="1"/>
    <col min="15368" max="15368" width="11.28515625" style="3" bestFit="1" customWidth="1"/>
    <col min="15369" max="15369" width="9.42578125" style="3" bestFit="1" customWidth="1"/>
    <col min="15370" max="15370" width="10.42578125" style="3" customWidth="1"/>
    <col min="15371" max="15598" width="9.140625" style="3"/>
    <col min="15599" max="15599" width="28.85546875" style="3" customWidth="1"/>
    <col min="15600" max="15612" width="10.7109375" style="3" customWidth="1"/>
    <col min="15613" max="15618" width="10.7109375" style="3" bestFit="1" customWidth="1"/>
    <col min="15619" max="15619" width="10.42578125" style="3" bestFit="1" customWidth="1"/>
    <col min="15620" max="15620" width="9.42578125" style="3" bestFit="1" customWidth="1"/>
    <col min="15621" max="15621" width="9.42578125" style="3" customWidth="1"/>
    <col min="15622" max="15622" width="10.42578125" style="3" bestFit="1" customWidth="1"/>
    <col min="15623" max="15623" width="9.42578125" style="3" bestFit="1" customWidth="1"/>
    <col min="15624" max="15624" width="11.28515625" style="3" bestFit="1" customWidth="1"/>
    <col min="15625" max="15625" width="9.42578125" style="3" bestFit="1" customWidth="1"/>
    <col min="15626" max="15626" width="10.42578125" style="3" customWidth="1"/>
    <col min="15627" max="15854" width="9.140625" style="3"/>
    <col min="15855" max="15855" width="28.85546875" style="3" customWidth="1"/>
    <col min="15856" max="15868" width="10.7109375" style="3" customWidth="1"/>
    <col min="15869" max="15874" width="10.7109375" style="3" bestFit="1" customWidth="1"/>
    <col min="15875" max="15875" width="10.42578125" style="3" bestFit="1" customWidth="1"/>
    <col min="15876" max="15876" width="9.42578125" style="3" bestFit="1" customWidth="1"/>
    <col min="15877" max="15877" width="9.42578125" style="3" customWidth="1"/>
    <col min="15878" max="15878" width="10.42578125" style="3" bestFit="1" customWidth="1"/>
    <col min="15879" max="15879" width="9.42578125" style="3" bestFit="1" customWidth="1"/>
    <col min="15880" max="15880" width="11.28515625" style="3" bestFit="1" customWidth="1"/>
    <col min="15881" max="15881" width="9.42578125" style="3" bestFit="1" customWidth="1"/>
    <col min="15882" max="15882" width="10.42578125" style="3" customWidth="1"/>
    <col min="15883" max="16110" width="9.140625" style="3"/>
    <col min="16111" max="16111" width="28.85546875" style="3" customWidth="1"/>
    <col min="16112" max="16124" width="10.7109375" style="3" customWidth="1"/>
    <col min="16125" max="16130" width="10.7109375" style="3" bestFit="1" customWidth="1"/>
    <col min="16131" max="16131" width="10.42578125" style="3" bestFit="1" customWidth="1"/>
    <col min="16132" max="16132" width="9.42578125" style="3" bestFit="1" customWidth="1"/>
    <col min="16133" max="16133" width="9.42578125" style="3" customWidth="1"/>
    <col min="16134" max="16134" width="10.42578125" style="3" bestFit="1" customWidth="1"/>
    <col min="16135" max="16135" width="9.42578125" style="3" bestFit="1" customWidth="1"/>
    <col min="16136" max="16136" width="11.28515625" style="3" bestFit="1" customWidth="1"/>
    <col min="16137" max="16137" width="9.42578125" style="3" bestFit="1" customWidth="1"/>
    <col min="16138" max="16138" width="10.42578125" style="3" customWidth="1"/>
    <col min="16139" max="16384" width="9.140625" style="3"/>
  </cols>
  <sheetData>
    <row r="1" spans="1:25" ht="45" x14ac:dyDescent="0.2">
      <c r="A1" s="1" t="s">
        <v>0</v>
      </c>
      <c r="B1" s="31" t="s">
        <v>1</v>
      </c>
      <c r="C1" s="31" t="s">
        <v>68</v>
      </c>
      <c r="D1" s="32" t="s">
        <v>2</v>
      </c>
      <c r="E1" s="31" t="s">
        <v>3</v>
      </c>
      <c r="F1" s="31" t="s">
        <v>67</v>
      </c>
      <c r="G1" s="32" t="s">
        <v>4</v>
      </c>
      <c r="H1" s="31" t="s">
        <v>5</v>
      </c>
      <c r="I1" s="31" t="s">
        <v>66</v>
      </c>
      <c r="J1" s="33" t="s">
        <v>6</v>
      </c>
      <c r="K1" s="34" t="s">
        <v>7</v>
      </c>
      <c r="L1" s="31" t="s">
        <v>65</v>
      </c>
      <c r="M1" s="33" t="s">
        <v>63</v>
      </c>
      <c r="N1" s="34" t="s">
        <v>64</v>
      </c>
      <c r="O1" s="31" t="s">
        <v>69</v>
      </c>
      <c r="P1" s="41" t="s">
        <v>72</v>
      </c>
      <c r="Q1" s="34" t="s">
        <v>73</v>
      </c>
      <c r="R1" s="34" t="s">
        <v>74</v>
      </c>
      <c r="S1" s="41" t="s">
        <v>77</v>
      </c>
      <c r="T1" s="34" t="s">
        <v>78</v>
      </c>
      <c r="U1" s="34" t="s">
        <v>75</v>
      </c>
    </row>
    <row r="2" spans="1:25" x14ac:dyDescent="0.2">
      <c r="A2" s="4" t="s">
        <v>8</v>
      </c>
      <c r="D2" s="2"/>
      <c r="G2" s="2"/>
      <c r="J2" s="2"/>
      <c r="M2" s="2"/>
      <c r="P2" s="2"/>
      <c r="S2" s="2"/>
      <c r="T2" s="57">
        <v>42536</v>
      </c>
    </row>
    <row r="3" spans="1:25" x14ac:dyDescent="0.2">
      <c r="A3" s="4" t="s">
        <v>9</v>
      </c>
      <c r="B3" s="6">
        <v>8883008</v>
      </c>
      <c r="D3" s="5">
        <v>9488549</v>
      </c>
      <c r="E3" s="7">
        <v>8701493</v>
      </c>
      <c r="F3" s="8"/>
      <c r="G3" s="5">
        <v>8358756</v>
      </c>
      <c r="H3" s="6">
        <v>10137059</v>
      </c>
      <c r="J3" s="5">
        <v>8300926</v>
      </c>
      <c r="K3" s="6">
        <v>5245349</v>
      </c>
      <c r="M3" s="5">
        <v>2875734</v>
      </c>
      <c r="N3" s="6">
        <v>3718503</v>
      </c>
      <c r="P3" s="5">
        <v>3294264</v>
      </c>
      <c r="Q3" s="6">
        <v>2956476</v>
      </c>
      <c r="R3" s="6"/>
      <c r="S3" s="5">
        <v>3248536</v>
      </c>
      <c r="T3" s="6">
        <v>3572189</v>
      </c>
      <c r="U3" s="6"/>
    </row>
    <row r="4" spans="1:25" x14ac:dyDescent="0.2">
      <c r="A4" s="4" t="s">
        <v>10</v>
      </c>
      <c r="B4" s="6">
        <v>82061398</v>
      </c>
      <c r="D4" s="5">
        <v>87639933</v>
      </c>
      <c r="E4" s="7">
        <v>74135188</v>
      </c>
      <c r="F4" s="8"/>
      <c r="G4" s="5">
        <v>73122065</v>
      </c>
      <c r="H4" s="6">
        <v>76798384</v>
      </c>
      <c r="J4" s="5">
        <v>56284236</v>
      </c>
      <c r="K4" s="6">
        <v>60514510</v>
      </c>
      <c r="M4" s="5">
        <v>64964946</v>
      </c>
      <c r="N4" s="6">
        <v>63439671</v>
      </c>
      <c r="P4" s="5">
        <v>70608383</v>
      </c>
      <c r="Q4" s="6">
        <v>101582867</v>
      </c>
      <c r="R4" s="6"/>
      <c r="S4" s="5">
        <v>101705581</v>
      </c>
      <c r="T4" s="6">
        <v>87053770</v>
      </c>
      <c r="U4" s="6"/>
    </row>
    <row r="5" spans="1:25" x14ac:dyDescent="0.2">
      <c r="A5" s="4" t="s">
        <v>11</v>
      </c>
      <c r="B5" s="6">
        <v>118464130</v>
      </c>
      <c r="D5" s="5">
        <v>116581085</v>
      </c>
      <c r="E5" s="7">
        <v>122044304</v>
      </c>
      <c r="F5" s="8"/>
      <c r="G5" s="5">
        <v>113547164</v>
      </c>
      <c r="H5" s="6">
        <v>117065106</v>
      </c>
      <c r="J5" s="5">
        <v>140795051</v>
      </c>
      <c r="K5" s="6">
        <v>134104493</v>
      </c>
      <c r="M5" s="5">
        <v>130386439</v>
      </c>
      <c r="N5" s="6">
        <v>137180889</v>
      </c>
      <c r="P5" s="5">
        <v>139798486</v>
      </c>
      <c r="Q5" s="6">
        <v>141040087</v>
      </c>
      <c r="R5" s="6"/>
      <c r="S5" s="5">
        <v>151414196</v>
      </c>
      <c r="T5" s="6">
        <v>158800813</v>
      </c>
      <c r="U5" s="6"/>
    </row>
    <row r="6" spans="1:25" s="13" customFormat="1" x14ac:dyDescent="0.2">
      <c r="A6" s="1" t="s">
        <v>12</v>
      </c>
      <c r="B6" s="10">
        <f>SUM(B3:B5)</f>
        <v>209408536</v>
      </c>
      <c r="C6" s="10">
        <v>209408536</v>
      </c>
      <c r="D6" s="9">
        <f>SUM(D3:D5)</f>
        <v>213709567</v>
      </c>
      <c r="E6" s="11">
        <f>SUM(E3:E5)</f>
        <v>204880985</v>
      </c>
      <c r="F6" s="12">
        <v>204880985</v>
      </c>
      <c r="G6" s="9">
        <f>SUM(G3:G5)</f>
        <v>195027985</v>
      </c>
      <c r="H6" s="10">
        <f>SUM(H3:H5)</f>
        <v>204000549</v>
      </c>
      <c r="I6" s="10">
        <v>204000549</v>
      </c>
      <c r="J6" s="9">
        <f>SUM(J3:J5)</f>
        <v>205380213</v>
      </c>
      <c r="K6" s="10">
        <f>SUM(K3:K5)</f>
        <v>199864352</v>
      </c>
      <c r="L6" s="10">
        <v>199864252</v>
      </c>
      <c r="M6" s="9">
        <f>SUM(M3:M5)</f>
        <v>198227119</v>
      </c>
      <c r="N6" s="10">
        <f>SUM(N3:N5)</f>
        <v>204339063</v>
      </c>
      <c r="O6" s="10">
        <v>204339063</v>
      </c>
      <c r="P6" s="9">
        <f>SUM(P3:P5)</f>
        <v>213701133</v>
      </c>
      <c r="Q6" s="10">
        <f>SUM(Q3:Q5)</f>
        <v>245579430</v>
      </c>
      <c r="R6" s="10">
        <v>245579430</v>
      </c>
      <c r="S6" s="9">
        <f>SUM(S3:S5)</f>
        <v>256368313</v>
      </c>
      <c r="T6" s="10">
        <f>SUM(T3:T5)</f>
        <v>249426772</v>
      </c>
      <c r="U6" s="10">
        <f>T6</f>
        <v>249426772</v>
      </c>
      <c r="Y6" s="59"/>
    </row>
    <row r="7" spans="1:25" x14ac:dyDescent="0.2">
      <c r="A7" s="4" t="s">
        <v>13</v>
      </c>
      <c r="D7" s="5"/>
      <c r="E7" s="7"/>
      <c r="F7" s="8"/>
      <c r="G7" s="5"/>
      <c r="H7" s="6"/>
      <c r="J7" s="5"/>
      <c r="M7" s="5"/>
      <c r="P7" s="2"/>
      <c r="S7" s="2"/>
      <c r="T7" s="6"/>
      <c r="Y7" s="58"/>
    </row>
    <row r="8" spans="1:25" x14ac:dyDescent="0.2">
      <c r="A8" s="4" t="s">
        <v>14</v>
      </c>
      <c r="B8" s="6">
        <v>73419506</v>
      </c>
      <c r="D8" s="5">
        <v>74796109</v>
      </c>
      <c r="E8" s="7">
        <v>72343790</v>
      </c>
      <c r="F8" s="8"/>
      <c r="G8" s="5">
        <v>70849061</v>
      </c>
      <c r="H8" s="6">
        <v>70069281</v>
      </c>
      <c r="J8" s="5">
        <v>70146461</v>
      </c>
      <c r="K8" s="6">
        <v>67972002</v>
      </c>
      <c r="M8" s="5">
        <v>74314784</v>
      </c>
      <c r="N8" s="6">
        <v>69724749</v>
      </c>
      <c r="P8" s="5">
        <v>79773715</v>
      </c>
      <c r="Q8" s="6">
        <v>73133642</v>
      </c>
      <c r="R8" s="6"/>
      <c r="S8" s="5">
        <v>83584724</v>
      </c>
      <c r="T8" s="6">
        <v>85546147</v>
      </c>
      <c r="U8" s="6"/>
    </row>
    <row r="9" spans="1:25" x14ac:dyDescent="0.2">
      <c r="A9" s="4" t="s">
        <v>15</v>
      </c>
      <c r="B9" s="6">
        <v>51538206</v>
      </c>
      <c r="D9" s="5">
        <v>51725911</v>
      </c>
      <c r="E9" s="7">
        <v>49843414</v>
      </c>
      <c r="F9" s="8"/>
      <c r="G9" s="5">
        <v>49723048</v>
      </c>
      <c r="H9" s="6">
        <v>48534741</v>
      </c>
      <c r="J9" s="5">
        <v>47998365</v>
      </c>
      <c r="K9" s="6">
        <v>48265242</v>
      </c>
      <c r="M9" s="5">
        <v>47607579</v>
      </c>
      <c r="N9" s="6">
        <v>49957889</v>
      </c>
      <c r="P9" s="5">
        <v>49131049</v>
      </c>
      <c r="Q9" s="6">
        <v>54583621</v>
      </c>
      <c r="R9" s="6"/>
      <c r="S9" s="5">
        <v>52920345</v>
      </c>
      <c r="T9" s="6">
        <v>58692312</v>
      </c>
      <c r="U9" s="6"/>
    </row>
    <row r="10" spans="1:25" x14ac:dyDescent="0.2">
      <c r="A10" s="4" t="s">
        <v>16</v>
      </c>
      <c r="B10" s="6">
        <v>48760557</v>
      </c>
      <c r="D10" s="5">
        <v>50048423</v>
      </c>
      <c r="E10" s="7">
        <v>49260659</v>
      </c>
      <c r="F10" s="8"/>
      <c r="G10" s="5">
        <v>49533829</v>
      </c>
      <c r="H10" s="6">
        <v>48642441</v>
      </c>
      <c r="J10" s="5">
        <v>48071188</v>
      </c>
      <c r="K10" s="6">
        <v>49364506</v>
      </c>
      <c r="M10" s="5">
        <v>47752546</v>
      </c>
      <c r="N10" s="6">
        <v>51473082</v>
      </c>
      <c r="P10" s="5">
        <v>52063317</v>
      </c>
      <c r="Q10" s="6">
        <v>54013908</v>
      </c>
      <c r="R10" s="6"/>
      <c r="S10" s="5">
        <v>58333953</v>
      </c>
      <c r="T10" s="6">
        <v>56481468</v>
      </c>
      <c r="U10" s="6"/>
    </row>
    <row r="11" spans="1:25" x14ac:dyDescent="0.2">
      <c r="A11" s="4" t="s">
        <v>17</v>
      </c>
      <c r="B11" s="6">
        <v>4344660</v>
      </c>
      <c r="D11" s="5">
        <v>3623844</v>
      </c>
      <c r="E11" s="7">
        <v>4887297</v>
      </c>
      <c r="F11" s="8"/>
      <c r="G11" s="5">
        <v>2893075</v>
      </c>
      <c r="H11" s="6">
        <v>5591270</v>
      </c>
      <c r="J11" s="5">
        <v>3289574</v>
      </c>
      <c r="K11" s="6">
        <v>4889803</v>
      </c>
      <c r="M11" s="5">
        <v>3356496</v>
      </c>
      <c r="N11" s="6">
        <v>4391548</v>
      </c>
      <c r="P11" s="5">
        <v>3954261</v>
      </c>
      <c r="Q11" s="6">
        <v>5004192</v>
      </c>
      <c r="R11" s="6"/>
      <c r="S11" s="5">
        <v>4327668</v>
      </c>
      <c r="T11" s="6">
        <v>6295918</v>
      </c>
      <c r="U11" s="6"/>
    </row>
    <row r="12" spans="1:25" x14ac:dyDescent="0.2">
      <c r="A12" s="4" t="s">
        <v>18</v>
      </c>
      <c r="B12" s="6">
        <v>25991763</v>
      </c>
      <c r="D12" s="5">
        <v>18567719</v>
      </c>
      <c r="E12" s="7">
        <v>24983002</v>
      </c>
      <c r="F12" s="8"/>
      <c r="G12" s="5">
        <v>19274445</v>
      </c>
      <c r="H12" s="6">
        <v>27569601</v>
      </c>
      <c r="J12" s="5">
        <v>18688967</v>
      </c>
      <c r="K12" s="6">
        <v>27771059</v>
      </c>
      <c r="M12" s="5">
        <v>19320932</v>
      </c>
      <c r="N12" s="6">
        <v>28565650</v>
      </c>
      <c r="P12" s="5">
        <v>22813359</v>
      </c>
      <c r="Q12" s="6">
        <v>60764763</v>
      </c>
      <c r="R12" s="6"/>
      <c r="S12" s="5">
        <v>23062670</v>
      </c>
      <c r="T12" s="6">
        <v>52503151</v>
      </c>
      <c r="U12" s="6"/>
    </row>
    <row r="13" spans="1:25" x14ac:dyDescent="0.2">
      <c r="A13" s="4" t="s">
        <v>19</v>
      </c>
      <c r="B13" s="6">
        <v>2590851</v>
      </c>
      <c r="D13" s="5">
        <v>2856037</v>
      </c>
      <c r="E13" s="7">
        <v>3325096</v>
      </c>
      <c r="F13" s="8"/>
      <c r="G13" s="5">
        <v>2103832</v>
      </c>
      <c r="H13" s="6">
        <v>2640798</v>
      </c>
      <c r="J13" s="5">
        <v>2146951</v>
      </c>
      <c r="K13" s="6">
        <v>2716087</v>
      </c>
      <c r="M13" s="5">
        <v>2423809</v>
      </c>
      <c r="N13" s="6">
        <v>2731596</v>
      </c>
      <c r="P13" s="5">
        <v>2759482</v>
      </c>
      <c r="Q13" s="6">
        <v>2867059</v>
      </c>
      <c r="R13" s="6"/>
      <c r="S13" s="5">
        <v>3785952</v>
      </c>
      <c r="T13" s="6">
        <v>5279632</v>
      </c>
      <c r="U13" s="6"/>
    </row>
    <row r="14" spans="1:25" s="13" customFormat="1" x14ac:dyDescent="0.2">
      <c r="A14" s="1" t="s">
        <v>20</v>
      </c>
      <c r="B14" s="10">
        <f>SUM(B8:B13)</f>
        <v>206645543</v>
      </c>
      <c r="C14" s="10">
        <v>206645543</v>
      </c>
      <c r="D14" s="9">
        <f>SUM(D8:D13)</f>
        <v>201618043</v>
      </c>
      <c r="E14" s="10">
        <f>SUM(E8:E13)</f>
        <v>204643258</v>
      </c>
      <c r="F14" s="10">
        <v>204643258</v>
      </c>
      <c r="G14" s="9">
        <f>SUM(G8:G13)</f>
        <v>194377290</v>
      </c>
      <c r="H14" s="10">
        <f>SUM(H8:H13)</f>
        <v>203048132</v>
      </c>
      <c r="I14" s="10">
        <v>203048132</v>
      </c>
      <c r="J14" s="9">
        <f>SUM(J8:J13)</f>
        <v>190341506</v>
      </c>
      <c r="K14" s="12">
        <f>SUM(K8:K13)</f>
        <v>200978699</v>
      </c>
      <c r="L14" s="10">
        <v>200978699</v>
      </c>
      <c r="M14" s="9">
        <f>SUM(M8:M13)</f>
        <v>194776146</v>
      </c>
      <c r="N14" s="12">
        <f>SUM(N8:N13)</f>
        <v>206844514</v>
      </c>
      <c r="O14" s="10">
        <v>206844514</v>
      </c>
      <c r="P14" s="9">
        <f>SUM(P8:P13)</f>
        <v>210495183</v>
      </c>
      <c r="Q14" s="12">
        <f>SUM(Q8:Q13)</f>
        <v>250367185</v>
      </c>
      <c r="R14" s="12">
        <v>250367185</v>
      </c>
      <c r="S14" s="9">
        <f>SUM(S8:S13)</f>
        <v>226015312</v>
      </c>
      <c r="T14" s="10">
        <f>SUM(T8:T13)</f>
        <v>264798628</v>
      </c>
      <c r="U14" s="12">
        <f>T14</f>
        <v>264798628</v>
      </c>
    </row>
    <row r="15" spans="1:25" s="13" customFormat="1" ht="22.5" x14ac:dyDescent="0.2">
      <c r="A15" s="1" t="s">
        <v>21</v>
      </c>
      <c r="B15" s="10">
        <f>B6-B14</f>
        <v>2762993</v>
      </c>
      <c r="C15" s="10">
        <v>2762993</v>
      </c>
      <c r="D15" s="9">
        <f t="shared" ref="D15:I15" si="0">D6-D14</f>
        <v>12091524</v>
      </c>
      <c r="E15" s="10">
        <f t="shared" si="0"/>
        <v>237727</v>
      </c>
      <c r="F15" s="10">
        <f t="shared" si="0"/>
        <v>237727</v>
      </c>
      <c r="G15" s="9">
        <f t="shared" si="0"/>
        <v>650695</v>
      </c>
      <c r="H15" s="10">
        <f t="shared" si="0"/>
        <v>952417</v>
      </c>
      <c r="I15" s="10">
        <f t="shared" si="0"/>
        <v>952417</v>
      </c>
      <c r="J15" s="9">
        <f>J6-J14</f>
        <v>15038707</v>
      </c>
      <c r="K15" s="12">
        <f>K6-K14</f>
        <v>-1114347</v>
      </c>
      <c r="L15" s="10">
        <f t="shared" ref="L15" si="1">L6-L14</f>
        <v>-1114447</v>
      </c>
      <c r="M15" s="9">
        <f t="shared" ref="M15:R15" si="2">M6-M14</f>
        <v>3450973</v>
      </c>
      <c r="N15" s="12">
        <f t="shared" si="2"/>
        <v>-2505451</v>
      </c>
      <c r="O15" s="12">
        <f t="shared" si="2"/>
        <v>-2505451</v>
      </c>
      <c r="P15" s="9">
        <f t="shared" si="2"/>
        <v>3205950</v>
      </c>
      <c r="Q15" s="12">
        <f t="shared" si="2"/>
        <v>-4787755</v>
      </c>
      <c r="R15" s="12">
        <f t="shared" si="2"/>
        <v>-4787755</v>
      </c>
      <c r="S15" s="9">
        <f>S6-S14</f>
        <v>30353001</v>
      </c>
      <c r="T15" s="10">
        <f>T6-T14</f>
        <v>-15371856</v>
      </c>
      <c r="U15" s="12">
        <f>U6-U14</f>
        <v>-15371856</v>
      </c>
    </row>
    <row r="16" spans="1:25" x14ac:dyDescent="0.2">
      <c r="A16" s="4" t="s">
        <v>22</v>
      </c>
      <c r="B16" s="6">
        <v>500000</v>
      </c>
      <c r="C16" s="6">
        <v>500000</v>
      </c>
      <c r="D16" s="5">
        <v>512511</v>
      </c>
      <c r="E16" s="6">
        <v>500000</v>
      </c>
      <c r="F16" s="6">
        <v>500000</v>
      </c>
      <c r="G16" s="5">
        <v>3505598</v>
      </c>
      <c r="H16" s="6">
        <v>500000</v>
      </c>
      <c r="I16" s="6">
        <v>500000</v>
      </c>
      <c r="J16" s="5">
        <v>500222</v>
      </c>
      <c r="K16" s="8">
        <v>500000</v>
      </c>
      <c r="L16" s="6">
        <v>500000</v>
      </c>
      <c r="M16" s="5">
        <v>500000</v>
      </c>
      <c r="N16" s="8">
        <v>500000</v>
      </c>
      <c r="O16" s="8">
        <v>500000</v>
      </c>
      <c r="P16" s="5">
        <v>687768</v>
      </c>
      <c r="Q16" s="8">
        <v>750000</v>
      </c>
      <c r="R16" s="8">
        <v>750000</v>
      </c>
      <c r="S16" s="5">
        <v>771906</v>
      </c>
      <c r="T16" s="6">
        <v>750000</v>
      </c>
      <c r="U16" s="8">
        <v>750000</v>
      </c>
      <c r="W16" s="58"/>
    </row>
    <row r="17" spans="1:23" s="51" customFormat="1" x14ac:dyDescent="0.2">
      <c r="A17" s="60" t="s">
        <v>23</v>
      </c>
      <c r="B17" s="61">
        <v>22961255</v>
      </c>
      <c r="C17" s="61">
        <v>2963061</v>
      </c>
      <c r="D17" s="62">
        <v>5012655</v>
      </c>
      <c r="E17" s="61">
        <v>28026917</v>
      </c>
      <c r="F17" s="61">
        <v>5012655</v>
      </c>
      <c r="G17" s="62">
        <v>7961707</v>
      </c>
      <c r="H17" s="61">
        <v>24936193</v>
      </c>
      <c r="I17" s="61">
        <v>7961707</v>
      </c>
      <c r="J17" s="62">
        <v>1362624</v>
      </c>
      <c r="K17" s="63">
        <v>37045734</v>
      </c>
      <c r="L17" s="61">
        <v>1362624</v>
      </c>
      <c r="M17" s="62">
        <v>5548637</v>
      </c>
      <c r="N17" s="63">
        <v>33350922</v>
      </c>
      <c r="O17" s="61">
        <v>5548637</v>
      </c>
      <c r="P17" s="62">
        <v>4432854</v>
      </c>
      <c r="Q17" s="63">
        <v>31484860</v>
      </c>
      <c r="R17" s="63">
        <v>4432854</v>
      </c>
      <c r="S17" s="62">
        <v>18374565</v>
      </c>
      <c r="T17" s="61">
        <v>32945722</v>
      </c>
      <c r="U17" s="63">
        <v>18374565</v>
      </c>
      <c r="W17" s="64"/>
    </row>
    <row r="18" spans="1:23" s="13" customFormat="1" x14ac:dyDescent="0.2">
      <c r="A18" s="1" t="s">
        <v>24</v>
      </c>
      <c r="B18" s="10">
        <f t="shared" ref="B18:I18" si="3">B15+B16-B17</f>
        <v>-19698262</v>
      </c>
      <c r="C18" s="10">
        <f t="shared" si="3"/>
        <v>299932</v>
      </c>
      <c r="D18" s="9">
        <f t="shared" si="3"/>
        <v>7591380</v>
      </c>
      <c r="E18" s="10">
        <f t="shared" si="3"/>
        <v>-27289190</v>
      </c>
      <c r="F18" s="10">
        <f t="shared" si="3"/>
        <v>-4274928</v>
      </c>
      <c r="G18" s="9">
        <f t="shared" si="3"/>
        <v>-3805414</v>
      </c>
      <c r="H18" s="10">
        <f t="shared" si="3"/>
        <v>-23483776</v>
      </c>
      <c r="I18" s="10">
        <f t="shared" si="3"/>
        <v>-6509290</v>
      </c>
      <c r="J18" s="9">
        <f>J15+J16-J17</f>
        <v>14176305</v>
      </c>
      <c r="K18" s="12">
        <f>K15+K16-K17</f>
        <v>-37660081</v>
      </c>
      <c r="L18" s="10">
        <f t="shared" ref="L18" si="4">L15+L16-L17</f>
        <v>-1977071</v>
      </c>
      <c r="M18" s="9">
        <f t="shared" ref="M18:S18" si="5">M15+M16-M17</f>
        <v>-1597664</v>
      </c>
      <c r="N18" s="12">
        <f t="shared" si="5"/>
        <v>-35356373</v>
      </c>
      <c r="O18" s="12">
        <f t="shared" si="5"/>
        <v>-7554088</v>
      </c>
      <c r="P18" s="9">
        <f t="shared" si="5"/>
        <v>-539136</v>
      </c>
      <c r="Q18" s="12">
        <f t="shared" si="5"/>
        <v>-35522615</v>
      </c>
      <c r="R18" s="12">
        <f t="shared" si="5"/>
        <v>-8470609</v>
      </c>
      <c r="S18" s="9">
        <f t="shared" si="5"/>
        <v>12750342</v>
      </c>
      <c r="T18" s="12">
        <f>T15+T16-T17</f>
        <v>-47567578</v>
      </c>
      <c r="U18" s="12">
        <f>U15+U16-U17</f>
        <v>-32996421</v>
      </c>
    </row>
    <row r="19" spans="1:23" x14ac:dyDescent="0.2">
      <c r="D19" s="5"/>
      <c r="E19" s="6"/>
      <c r="F19" s="6"/>
      <c r="G19" s="5"/>
      <c r="H19" s="6"/>
      <c r="J19" s="5"/>
      <c r="K19" s="8"/>
      <c r="M19" s="5"/>
      <c r="N19" s="8"/>
      <c r="P19" s="5"/>
      <c r="Q19" s="8"/>
      <c r="R19" s="8"/>
      <c r="S19" s="5"/>
      <c r="T19" s="6"/>
      <c r="U19" s="8"/>
    </row>
    <row r="20" spans="1:23" x14ac:dyDescent="0.2">
      <c r="A20" s="4" t="s">
        <v>25</v>
      </c>
      <c r="D20" s="5"/>
      <c r="E20" s="6"/>
      <c r="F20" s="6"/>
      <c r="G20" s="5"/>
      <c r="H20" s="6"/>
      <c r="J20" s="5"/>
      <c r="K20" s="8"/>
      <c r="M20" s="5"/>
      <c r="N20" s="8"/>
      <c r="P20" s="5"/>
      <c r="Q20" s="8"/>
      <c r="R20" s="8"/>
      <c r="S20" s="5"/>
      <c r="T20" s="6"/>
      <c r="U20" s="8"/>
    </row>
    <row r="21" spans="1:23" x14ac:dyDescent="0.2">
      <c r="A21" s="4" t="s">
        <v>70</v>
      </c>
      <c r="B21" s="6">
        <v>19698262</v>
      </c>
      <c r="C21" s="6">
        <v>19698262</v>
      </c>
      <c r="D21" s="5">
        <v>19698262</v>
      </c>
      <c r="E21" s="6">
        <v>27289190</v>
      </c>
      <c r="F21" s="6">
        <v>27289190</v>
      </c>
      <c r="G21" s="5">
        <v>27289190</v>
      </c>
      <c r="H21" s="6">
        <v>23483776</v>
      </c>
      <c r="I21" s="6">
        <v>23483776</v>
      </c>
      <c r="J21" s="5">
        <v>23483776</v>
      </c>
      <c r="K21" s="8">
        <v>37660081</v>
      </c>
      <c r="L21" s="6">
        <v>37660081</v>
      </c>
      <c r="M21" s="5">
        <v>37660081</v>
      </c>
      <c r="N21" s="8">
        <v>35356373</v>
      </c>
      <c r="O21" s="6">
        <v>35356373</v>
      </c>
      <c r="P21" s="5">
        <v>35356373</v>
      </c>
      <c r="Q21" s="63">
        <v>35522615</v>
      </c>
      <c r="R21" s="63">
        <v>35522615</v>
      </c>
      <c r="S21" s="62">
        <v>35522615</v>
      </c>
      <c r="T21" s="6">
        <v>47567578</v>
      </c>
      <c r="U21" s="6">
        <v>47567578</v>
      </c>
    </row>
    <row r="22" spans="1:23" x14ac:dyDescent="0.2">
      <c r="A22" s="4" t="s">
        <v>26</v>
      </c>
      <c r="B22" s="6">
        <v>0</v>
      </c>
      <c r="D22" s="5">
        <v>-452</v>
      </c>
      <c r="E22" s="6"/>
      <c r="F22" s="6">
        <v>0</v>
      </c>
      <c r="G22" s="5"/>
      <c r="H22" s="6"/>
      <c r="I22" s="3">
        <v>0</v>
      </c>
      <c r="J22" s="5">
        <v>0</v>
      </c>
      <c r="K22" s="8">
        <v>0</v>
      </c>
      <c r="L22" s="3">
        <v>0</v>
      </c>
      <c r="M22" s="5">
        <v>-706044</v>
      </c>
      <c r="N22" s="8">
        <v>0</v>
      </c>
      <c r="O22" s="3">
        <v>0</v>
      </c>
      <c r="P22" s="5">
        <v>705378</v>
      </c>
      <c r="Q22" s="63"/>
      <c r="R22" s="63">
        <v>0</v>
      </c>
      <c r="S22" s="62">
        <v>-705379</v>
      </c>
      <c r="T22" s="6">
        <v>0</v>
      </c>
      <c r="U22" s="8">
        <v>0</v>
      </c>
    </row>
    <row r="23" spans="1:23" s="13" customFormat="1" x14ac:dyDescent="0.2">
      <c r="A23" s="1" t="s">
        <v>27</v>
      </c>
      <c r="B23" s="10">
        <f>SUM(B21:B22)</f>
        <v>19698262</v>
      </c>
      <c r="C23" s="10">
        <v>19698262</v>
      </c>
      <c r="D23" s="9">
        <f t="shared" ref="D23:I23" si="6">SUM(D21:D22)</f>
        <v>19697810</v>
      </c>
      <c r="E23" s="10">
        <f t="shared" si="6"/>
        <v>27289190</v>
      </c>
      <c r="F23" s="10">
        <f t="shared" si="6"/>
        <v>27289190</v>
      </c>
      <c r="G23" s="9">
        <f t="shared" si="6"/>
        <v>27289190</v>
      </c>
      <c r="H23" s="10">
        <f t="shared" si="6"/>
        <v>23483776</v>
      </c>
      <c r="I23" s="10">
        <f t="shared" si="6"/>
        <v>23483776</v>
      </c>
      <c r="J23" s="9">
        <f>SUM(J21:J22)</f>
        <v>23483776</v>
      </c>
      <c r="K23" s="12">
        <f>SUM(K21:K22)</f>
        <v>37660081</v>
      </c>
      <c r="L23" s="10">
        <f t="shared" ref="L23" si="7">SUM(L21:L22)</f>
        <v>37660081</v>
      </c>
      <c r="M23" s="9">
        <f t="shared" ref="M23:R23" si="8">SUM(M21:M22)</f>
        <v>36954037</v>
      </c>
      <c r="N23" s="12">
        <f t="shared" si="8"/>
        <v>35356373</v>
      </c>
      <c r="O23" s="12">
        <f t="shared" si="8"/>
        <v>35356373</v>
      </c>
      <c r="P23" s="9">
        <f t="shared" si="8"/>
        <v>36061751</v>
      </c>
      <c r="Q23" s="67">
        <f t="shared" si="8"/>
        <v>35522615</v>
      </c>
      <c r="R23" s="67">
        <f t="shared" si="8"/>
        <v>35522615</v>
      </c>
      <c r="S23" s="68">
        <f>SUM(S21:S22)</f>
        <v>34817236</v>
      </c>
      <c r="T23" s="10">
        <f>SUM(T21:T22)</f>
        <v>47567578</v>
      </c>
      <c r="U23" s="12">
        <f t="shared" ref="U23" si="9">SUM(U21:U22)</f>
        <v>47567578</v>
      </c>
    </row>
    <row r="24" spans="1:23" s="13" customFormat="1" x14ac:dyDescent="0.2">
      <c r="A24" s="1" t="s">
        <v>71</v>
      </c>
      <c r="B24" s="10">
        <f>B18+B23</f>
        <v>0</v>
      </c>
      <c r="C24" s="10">
        <f>C23+C18</f>
        <v>19998194</v>
      </c>
      <c r="D24" s="9">
        <f t="shared" ref="D24:I24" si="10">D18+D23</f>
        <v>27289190</v>
      </c>
      <c r="E24" s="10">
        <f t="shared" si="10"/>
        <v>0</v>
      </c>
      <c r="F24" s="10">
        <f t="shared" si="10"/>
        <v>23014262</v>
      </c>
      <c r="G24" s="9">
        <f t="shared" si="10"/>
        <v>23483776</v>
      </c>
      <c r="H24" s="10">
        <f t="shared" si="10"/>
        <v>0</v>
      </c>
      <c r="I24" s="10">
        <f t="shared" si="10"/>
        <v>16974486</v>
      </c>
      <c r="J24" s="9">
        <f>J18+J23</f>
        <v>37660081</v>
      </c>
      <c r="K24" s="12">
        <f>K18+K23</f>
        <v>0</v>
      </c>
      <c r="L24" s="10">
        <f t="shared" ref="L24" si="11">L18+L23</f>
        <v>35683010</v>
      </c>
      <c r="M24" s="9">
        <f t="shared" ref="M24:R24" si="12">M18+M23</f>
        <v>35356373</v>
      </c>
      <c r="N24" s="12">
        <f t="shared" si="12"/>
        <v>0</v>
      </c>
      <c r="O24" s="12">
        <f t="shared" si="12"/>
        <v>27802285</v>
      </c>
      <c r="P24" s="9">
        <f t="shared" si="12"/>
        <v>35522615</v>
      </c>
      <c r="Q24" s="67">
        <f t="shared" si="12"/>
        <v>0</v>
      </c>
      <c r="R24" s="67">
        <f t="shared" si="12"/>
        <v>27052006</v>
      </c>
      <c r="S24" s="68">
        <f>S23+S18</f>
        <v>47567578</v>
      </c>
      <c r="T24" s="10">
        <f>T23+T18</f>
        <v>0</v>
      </c>
      <c r="U24" s="12">
        <f t="shared" ref="U24" si="13">U18+U23</f>
        <v>14571157</v>
      </c>
    </row>
    <row r="25" spans="1:23" x14ac:dyDescent="0.2">
      <c r="D25" s="5"/>
      <c r="E25" s="6"/>
      <c r="F25" s="6"/>
      <c r="G25" s="5"/>
      <c r="H25" s="6"/>
      <c r="J25" s="5"/>
      <c r="K25" s="8"/>
      <c r="M25" s="5"/>
      <c r="N25" s="8"/>
      <c r="O25" s="8"/>
      <c r="P25" s="5"/>
      <c r="Q25" s="8"/>
      <c r="R25" s="8"/>
      <c r="S25" s="5"/>
      <c r="U25" s="8"/>
    </row>
    <row r="26" spans="1:23" ht="22.5" x14ac:dyDescent="0.2">
      <c r="A26" s="4" t="s">
        <v>28</v>
      </c>
      <c r="B26" s="15">
        <f t="shared" ref="B26:H26" si="14">B24/B14</f>
        <v>0</v>
      </c>
      <c r="C26" s="15">
        <f t="shared" si="14"/>
        <v>9.6775346371733753E-2</v>
      </c>
      <c r="D26" s="16">
        <f t="shared" si="14"/>
        <v>0.1353509318607958</v>
      </c>
      <c r="E26" s="15">
        <f t="shared" si="14"/>
        <v>0</v>
      </c>
      <c r="F26" s="15">
        <f>F24/F14</f>
        <v>0.11246039681404994</v>
      </c>
      <c r="G26" s="16">
        <f t="shared" si="14"/>
        <v>0.12081543065036045</v>
      </c>
      <c r="H26" s="15">
        <f t="shared" si="14"/>
        <v>0</v>
      </c>
      <c r="I26" s="15">
        <f t="shared" ref="I26:O26" si="15">I24/I14</f>
        <v>8.3598336181689173E-2</v>
      </c>
      <c r="J26" s="16">
        <f t="shared" si="15"/>
        <v>0.19785532746599158</v>
      </c>
      <c r="K26" s="28">
        <f t="shared" si="15"/>
        <v>0</v>
      </c>
      <c r="L26" s="15">
        <f t="shared" si="15"/>
        <v>0.17754622841896295</v>
      </c>
      <c r="M26" s="16">
        <f t="shared" si="15"/>
        <v>0.18152311628550244</v>
      </c>
      <c r="N26" s="28">
        <f t="shared" si="15"/>
        <v>0</v>
      </c>
      <c r="O26" s="28">
        <f t="shared" si="15"/>
        <v>0.13441151743574886</v>
      </c>
      <c r="P26" s="16">
        <f t="shared" ref="P26:Q26" si="16">P24/P14</f>
        <v>0.16875737721751097</v>
      </c>
      <c r="Q26" s="28">
        <f t="shared" si="16"/>
        <v>0</v>
      </c>
      <c r="R26" s="28">
        <f t="shared" ref="R26" si="17">R24/R14</f>
        <v>0.10804932763053593</v>
      </c>
      <c r="S26" s="16">
        <f t="shared" ref="S26" si="18">S24/S14</f>
        <v>0.21046174960039876</v>
      </c>
      <c r="T26" s="28">
        <f t="shared" ref="T26" si="19">T24/T14</f>
        <v>0</v>
      </c>
      <c r="U26" s="28">
        <f>U24/U14</f>
        <v>5.5027313056924147E-2</v>
      </c>
    </row>
    <row r="27" spans="1:23" x14ac:dyDescent="0.2">
      <c r="A27" s="4" t="s">
        <v>29</v>
      </c>
      <c r="B27" s="8">
        <f t="shared" ref="B27:H27" si="20">0.05*B14</f>
        <v>10332277.15</v>
      </c>
      <c r="C27" s="8">
        <f t="shared" si="20"/>
        <v>10332277.15</v>
      </c>
      <c r="D27" s="5">
        <f t="shared" si="20"/>
        <v>10080902.15</v>
      </c>
      <c r="E27" s="8">
        <f t="shared" si="20"/>
        <v>10232162.9</v>
      </c>
      <c r="F27" s="8">
        <f>0.05*F14</f>
        <v>10232162.9</v>
      </c>
      <c r="G27" s="5">
        <f t="shared" si="20"/>
        <v>9718864.5</v>
      </c>
      <c r="H27" s="8">
        <f t="shared" si="20"/>
        <v>10152406.600000001</v>
      </c>
      <c r="I27" s="8">
        <f t="shared" ref="I27:O27" si="21">0.05*I14</f>
        <v>10152406.600000001</v>
      </c>
      <c r="J27" s="5">
        <f t="shared" si="21"/>
        <v>9517075.3000000007</v>
      </c>
      <c r="K27" s="8">
        <f t="shared" si="21"/>
        <v>10048934.950000001</v>
      </c>
      <c r="L27" s="8">
        <f t="shared" si="21"/>
        <v>10048934.950000001</v>
      </c>
      <c r="M27" s="5">
        <f t="shared" si="21"/>
        <v>9738807.3000000007</v>
      </c>
      <c r="N27" s="8">
        <f t="shared" si="21"/>
        <v>10342225.700000001</v>
      </c>
      <c r="O27" s="8">
        <f t="shared" si="21"/>
        <v>10342225.700000001</v>
      </c>
      <c r="P27" s="5">
        <f t="shared" ref="P27:Q27" si="22">0.05*P14</f>
        <v>10524759.15</v>
      </c>
      <c r="Q27" s="8">
        <f t="shared" si="22"/>
        <v>12518359.25</v>
      </c>
      <c r="R27" s="8">
        <f t="shared" ref="R27" si="23">0.05*R14</f>
        <v>12518359.25</v>
      </c>
      <c r="S27" s="5">
        <f t="shared" ref="S27" si="24">0.05*S14</f>
        <v>11300765.600000001</v>
      </c>
      <c r="T27" s="8">
        <f t="shared" ref="T27:U27" si="25">0.05*T14</f>
        <v>13239931.4</v>
      </c>
      <c r="U27" s="8">
        <f t="shared" si="25"/>
        <v>13239931.4</v>
      </c>
    </row>
    <row r="28" spans="1:23" s="13" customFormat="1" x14ac:dyDescent="0.2">
      <c r="A28" s="1" t="s">
        <v>30</v>
      </c>
      <c r="B28" s="10">
        <f t="shared" ref="B28:H28" si="26">B24-B27</f>
        <v>-10332277.15</v>
      </c>
      <c r="C28" s="10">
        <f t="shared" si="26"/>
        <v>9665916.8499999996</v>
      </c>
      <c r="D28" s="9">
        <f t="shared" si="26"/>
        <v>17208287.850000001</v>
      </c>
      <c r="E28" s="10">
        <f t="shared" si="26"/>
        <v>-10232162.9</v>
      </c>
      <c r="F28" s="10">
        <f>F24-F27</f>
        <v>12782099.1</v>
      </c>
      <c r="G28" s="9">
        <f t="shared" si="26"/>
        <v>13764911.5</v>
      </c>
      <c r="H28" s="10">
        <f t="shared" si="26"/>
        <v>-10152406.600000001</v>
      </c>
      <c r="I28" s="10">
        <f t="shared" ref="I28:O28" si="27">I24-I27</f>
        <v>6822079.3999999985</v>
      </c>
      <c r="J28" s="9">
        <f t="shared" si="27"/>
        <v>28143005.699999999</v>
      </c>
      <c r="K28" s="12">
        <f t="shared" si="27"/>
        <v>-10048934.950000001</v>
      </c>
      <c r="L28" s="10">
        <f t="shared" si="27"/>
        <v>25634075.049999997</v>
      </c>
      <c r="M28" s="9">
        <f t="shared" si="27"/>
        <v>25617565.699999999</v>
      </c>
      <c r="N28" s="12">
        <f t="shared" si="27"/>
        <v>-10342225.700000001</v>
      </c>
      <c r="O28" s="12">
        <f t="shared" si="27"/>
        <v>17460059.299999997</v>
      </c>
      <c r="P28" s="9">
        <f t="shared" ref="P28:Q28" si="28">P24-P27</f>
        <v>24997855.850000001</v>
      </c>
      <c r="Q28" s="12">
        <f t="shared" si="28"/>
        <v>-12518359.25</v>
      </c>
      <c r="R28" s="12">
        <f t="shared" ref="R28" si="29">R24-R27</f>
        <v>14533646.75</v>
      </c>
      <c r="S28" s="9">
        <f t="shared" ref="S28" si="30">S24-S27</f>
        <v>36266812.399999999</v>
      </c>
      <c r="T28" s="12">
        <f t="shared" ref="T28:U28" si="31">T24-T27</f>
        <v>-13239931.4</v>
      </c>
      <c r="U28" s="12">
        <f t="shared" si="31"/>
        <v>1331225.5999999996</v>
      </c>
    </row>
  </sheetData>
  <printOptions gridLines="1"/>
  <pageMargins left="0.7" right="0.7" top="0.75" bottom="0.75" header="0.3" footer="0.3"/>
  <pageSetup paperSize="5" orientation="landscape" r:id="rId1"/>
  <headerFooter>
    <oddHeader>&amp;LCoast Community College District&amp;RFund 10
Unrestricted and Restricted</oddHeader>
    <oddFooter>&amp;LResearch Department
California Federation of Teachers&amp;RSource: 311 Reports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O38" sqref="O38"/>
    </sheetView>
  </sheetViews>
  <sheetFormatPr defaultColWidth="8.85546875" defaultRowHeight="11.25" x14ac:dyDescent="0.2"/>
  <cols>
    <col min="1" max="1" width="24.7109375" style="25" bestFit="1" customWidth="1"/>
    <col min="2" max="3" width="9.42578125" style="27" bestFit="1" customWidth="1"/>
    <col min="4" max="4" width="9.85546875" style="40" bestFit="1" customWidth="1"/>
    <col min="5" max="6" width="9.42578125" style="27" bestFit="1" customWidth="1"/>
    <col min="7" max="7" width="9.85546875" style="40" bestFit="1" customWidth="1"/>
    <col min="8" max="9" width="9.42578125" style="27" bestFit="1" customWidth="1"/>
    <col min="10" max="10" width="9.85546875" style="40" bestFit="1" customWidth="1"/>
    <col min="11" max="12" width="9.42578125" style="27" bestFit="1" customWidth="1"/>
    <col min="13" max="13" width="9.85546875" style="40" bestFit="1" customWidth="1"/>
    <col min="14" max="14" width="9.42578125" style="27" bestFit="1" customWidth="1"/>
    <col min="15" max="15" width="9.42578125" style="40" bestFit="1" customWidth="1"/>
    <col min="16" max="16" width="9.85546875" style="40" bestFit="1" customWidth="1"/>
    <col min="17" max="17" width="9.42578125" style="27" bestFit="1" customWidth="1"/>
    <col min="18" max="18" width="10.140625" style="40" bestFit="1" customWidth="1"/>
    <col min="19" max="19" width="9.85546875" style="40" bestFit="1" customWidth="1"/>
    <col min="20" max="20" width="9.42578125" style="27" bestFit="1" customWidth="1"/>
    <col min="21" max="16384" width="8.85546875" style="37"/>
  </cols>
  <sheetData>
    <row r="1" spans="1:20" ht="45" x14ac:dyDescent="0.2">
      <c r="A1" s="17" t="s">
        <v>31</v>
      </c>
      <c r="B1" s="19" t="s">
        <v>1</v>
      </c>
      <c r="C1" s="19" t="s">
        <v>2</v>
      </c>
      <c r="D1" s="36" t="s">
        <v>41</v>
      </c>
      <c r="E1" s="19" t="s">
        <v>3</v>
      </c>
      <c r="F1" s="19" t="s">
        <v>4</v>
      </c>
      <c r="G1" s="36" t="s">
        <v>41</v>
      </c>
      <c r="H1" s="19" t="s">
        <v>5</v>
      </c>
      <c r="I1" s="19" t="s">
        <v>6</v>
      </c>
      <c r="J1" s="36" t="s">
        <v>41</v>
      </c>
      <c r="K1" s="19" t="s">
        <v>7</v>
      </c>
      <c r="L1" s="19" t="s">
        <v>63</v>
      </c>
      <c r="M1" s="36" t="s">
        <v>41</v>
      </c>
      <c r="N1" s="19" t="s">
        <v>64</v>
      </c>
      <c r="O1" s="43" t="s">
        <v>72</v>
      </c>
      <c r="P1" s="36" t="s">
        <v>41</v>
      </c>
      <c r="Q1" s="44" t="s">
        <v>73</v>
      </c>
      <c r="R1" s="43" t="s">
        <v>77</v>
      </c>
      <c r="S1" s="36" t="s">
        <v>41</v>
      </c>
      <c r="T1" s="19" t="s">
        <v>76</v>
      </c>
    </row>
    <row r="2" spans="1:20" x14ac:dyDescent="0.2">
      <c r="A2" s="21" t="s">
        <v>8</v>
      </c>
      <c r="B2" s="23"/>
      <c r="C2" s="23"/>
      <c r="D2" s="38"/>
      <c r="E2" s="23"/>
      <c r="F2" s="23"/>
      <c r="G2" s="38"/>
      <c r="H2" s="23"/>
      <c r="I2" s="23"/>
      <c r="J2" s="38"/>
      <c r="K2" s="23"/>
      <c r="L2" s="23"/>
      <c r="M2" s="38"/>
      <c r="N2" s="23"/>
      <c r="O2" s="42"/>
      <c r="P2" s="38"/>
      <c r="Q2" s="45"/>
      <c r="R2" s="42"/>
      <c r="S2" s="38"/>
      <c r="T2" s="23"/>
    </row>
    <row r="3" spans="1:20" x14ac:dyDescent="0.2">
      <c r="A3" s="25" t="s">
        <v>33</v>
      </c>
      <c r="B3" s="27">
        <v>0</v>
      </c>
      <c r="C3" s="27">
        <v>0</v>
      </c>
      <c r="D3" s="39">
        <f>C3-B3</f>
        <v>0</v>
      </c>
      <c r="E3" s="27">
        <v>0</v>
      </c>
      <c r="F3" s="27">
        <v>0</v>
      </c>
      <c r="G3" s="39">
        <f>F3-E3</f>
        <v>0</v>
      </c>
      <c r="H3" s="27">
        <v>0</v>
      </c>
      <c r="I3" s="27">
        <v>0</v>
      </c>
      <c r="J3" s="39">
        <f>I3-H3</f>
        <v>0</v>
      </c>
      <c r="K3" s="27">
        <v>0</v>
      </c>
      <c r="L3" s="27">
        <v>0</v>
      </c>
      <c r="M3" s="39">
        <f>L3-K3</f>
        <v>0</v>
      </c>
      <c r="N3" s="27">
        <v>0</v>
      </c>
      <c r="O3" s="27">
        <v>0</v>
      </c>
      <c r="P3" s="39">
        <f>O3-N3</f>
        <v>0</v>
      </c>
      <c r="Q3" s="46">
        <v>0</v>
      </c>
      <c r="R3" s="27">
        <v>0</v>
      </c>
      <c r="S3" s="39">
        <f>R3-Q3</f>
        <v>0</v>
      </c>
      <c r="T3" s="27">
        <v>0</v>
      </c>
    </row>
    <row r="4" spans="1:20" x14ac:dyDescent="0.2">
      <c r="A4" s="25" t="s">
        <v>34</v>
      </c>
      <c r="B4" s="27">
        <v>70766000</v>
      </c>
      <c r="C4" s="27">
        <v>77351687</v>
      </c>
      <c r="D4" s="39">
        <f>C4-B4</f>
        <v>6585687</v>
      </c>
      <c r="E4" s="27">
        <v>61273684</v>
      </c>
      <c r="F4" s="27">
        <v>61805441</v>
      </c>
      <c r="G4" s="39">
        <f>F4-E4</f>
        <v>531757</v>
      </c>
      <c r="H4" s="27">
        <v>63857766</v>
      </c>
      <c r="I4" s="27">
        <v>44145085</v>
      </c>
      <c r="J4" s="39">
        <f>I4-H4</f>
        <v>-19712681</v>
      </c>
      <c r="K4" s="27">
        <v>47868903</v>
      </c>
      <c r="L4" s="27">
        <v>51710174</v>
      </c>
      <c r="M4" s="39">
        <f>L4-K4</f>
        <v>3841271</v>
      </c>
      <c r="N4" s="27">
        <v>49380098</v>
      </c>
      <c r="O4" s="27">
        <v>53833093</v>
      </c>
      <c r="P4" s="39">
        <f>O4-N4</f>
        <v>4452995</v>
      </c>
      <c r="Q4" s="46">
        <v>76553398</v>
      </c>
      <c r="R4" s="27">
        <v>77144355</v>
      </c>
      <c r="S4" s="39">
        <f>R4-Q4</f>
        <v>590957</v>
      </c>
      <c r="T4" s="27">
        <v>47163162</v>
      </c>
    </row>
    <row r="5" spans="1:20" x14ac:dyDescent="0.2">
      <c r="A5" s="25" t="s">
        <v>11</v>
      </c>
      <c r="B5" s="27">
        <v>114163405</v>
      </c>
      <c r="C5" s="27">
        <v>112158963</v>
      </c>
      <c r="D5" s="39">
        <f>C5-B5</f>
        <v>-2004442</v>
      </c>
      <c r="E5" s="27">
        <v>116885684</v>
      </c>
      <c r="F5" s="27">
        <v>109253889</v>
      </c>
      <c r="G5" s="39">
        <f>F5-E5</f>
        <v>-7631795</v>
      </c>
      <c r="H5" s="27">
        <v>112246618</v>
      </c>
      <c r="I5" s="27">
        <v>136864615</v>
      </c>
      <c r="J5" s="39">
        <f>I5-H5</f>
        <v>24617997</v>
      </c>
      <c r="K5" s="27">
        <v>129707816</v>
      </c>
      <c r="L5" s="27">
        <v>126864613</v>
      </c>
      <c r="M5" s="39">
        <f>L5-K5</f>
        <v>-2843203</v>
      </c>
      <c r="N5" s="27">
        <v>132921960</v>
      </c>
      <c r="O5" s="27">
        <v>136077071</v>
      </c>
      <c r="P5" s="39">
        <f>O5-N5</f>
        <v>3155111</v>
      </c>
      <c r="Q5" s="46">
        <v>136574171</v>
      </c>
      <c r="R5" s="27">
        <v>147499099</v>
      </c>
      <c r="S5" s="39">
        <f>R5-Q5</f>
        <v>10924928</v>
      </c>
      <c r="T5" s="27">
        <v>154351030</v>
      </c>
    </row>
    <row r="6" spans="1:20" x14ac:dyDescent="0.2">
      <c r="A6" s="21" t="s">
        <v>12</v>
      </c>
      <c r="B6" s="23">
        <f>SUM(B3:B5)</f>
        <v>184929405</v>
      </c>
      <c r="C6" s="23">
        <f>SUM(C3:C5)</f>
        <v>189510650</v>
      </c>
      <c r="D6" s="39">
        <f>C6-B6</f>
        <v>4581245</v>
      </c>
      <c r="E6" s="23">
        <f>SUM(E3:E5)</f>
        <v>178159368</v>
      </c>
      <c r="F6" s="23">
        <f>SUM(F3:F5)</f>
        <v>171059330</v>
      </c>
      <c r="G6" s="39">
        <f>F6-E6</f>
        <v>-7100038</v>
      </c>
      <c r="H6" s="23">
        <f>SUM(H3:H5)</f>
        <v>176104384</v>
      </c>
      <c r="I6" s="23">
        <f>SUM(I3:I5)</f>
        <v>181009700</v>
      </c>
      <c r="J6" s="39">
        <f>I6-H6</f>
        <v>4905316</v>
      </c>
      <c r="K6" s="23">
        <f>SUM(K3:K5)</f>
        <v>177576719</v>
      </c>
      <c r="L6" s="23">
        <f>SUM(L3:L5)</f>
        <v>178574787</v>
      </c>
      <c r="M6" s="39">
        <f>L6-K6</f>
        <v>998068</v>
      </c>
      <c r="N6" s="23">
        <f>SUM(N3:N5)</f>
        <v>182302058</v>
      </c>
      <c r="O6" s="23">
        <f>SUM(O3:O5)</f>
        <v>189910164</v>
      </c>
      <c r="P6" s="39">
        <f>O6-N6</f>
        <v>7608106</v>
      </c>
      <c r="Q6" s="45">
        <f>SUM(Q3:Q5)</f>
        <v>213127569</v>
      </c>
      <c r="R6" s="23">
        <f>SUM(R3:R5)</f>
        <v>224643454</v>
      </c>
      <c r="S6" s="39">
        <f>R6-Q6</f>
        <v>11515885</v>
      </c>
      <c r="T6" s="23">
        <f>SUM(T3:T5)</f>
        <v>201514192</v>
      </c>
    </row>
    <row r="7" spans="1:20" x14ac:dyDescent="0.2">
      <c r="A7" s="21" t="s">
        <v>13</v>
      </c>
      <c r="B7" s="23"/>
      <c r="C7" s="23"/>
      <c r="D7" s="39"/>
      <c r="E7" s="23"/>
      <c r="F7" s="23"/>
      <c r="G7" s="39"/>
      <c r="H7" s="23"/>
      <c r="I7" s="23"/>
      <c r="J7" s="39"/>
      <c r="K7" s="23"/>
      <c r="L7" s="23"/>
      <c r="M7" s="39"/>
      <c r="N7" s="23"/>
      <c r="O7" s="23"/>
      <c r="P7" s="39"/>
      <c r="Q7" s="45"/>
      <c r="R7" s="23"/>
      <c r="S7" s="39"/>
      <c r="T7" s="23"/>
    </row>
    <row r="8" spans="1:20" x14ac:dyDescent="0.2">
      <c r="A8" s="25" t="s">
        <v>14</v>
      </c>
      <c r="B8" s="27">
        <v>70600241</v>
      </c>
      <c r="C8" s="27">
        <v>71684881</v>
      </c>
      <c r="D8" s="39">
        <f t="shared" ref="D8:D18" si="0">C8-B8</f>
        <v>1084640</v>
      </c>
      <c r="E8" s="27">
        <v>69165637</v>
      </c>
      <c r="F8" s="27">
        <v>67741054</v>
      </c>
      <c r="G8" s="39">
        <f t="shared" ref="G8:G18" si="1">F8-E8</f>
        <v>-1424583</v>
      </c>
      <c r="H8" s="27">
        <v>66951277</v>
      </c>
      <c r="I8" s="27">
        <v>66998723</v>
      </c>
      <c r="J8" s="39">
        <f t="shared" ref="J8:J18" si="2">I8-H8</f>
        <v>47446</v>
      </c>
      <c r="K8" s="27">
        <v>65219658</v>
      </c>
      <c r="L8" s="27">
        <v>71333135</v>
      </c>
      <c r="M8" s="39">
        <f t="shared" ref="M8:M18" si="3">L8-K8</f>
        <v>6113477</v>
      </c>
      <c r="N8" s="27">
        <v>66714899</v>
      </c>
      <c r="O8" s="27">
        <v>75307840</v>
      </c>
      <c r="P8" s="39">
        <f t="shared" ref="P8:P18" si="4">O8-N8</f>
        <v>8592941</v>
      </c>
      <c r="Q8" s="46">
        <v>69612409</v>
      </c>
      <c r="R8" s="27">
        <v>77738629</v>
      </c>
      <c r="S8" s="39">
        <f t="shared" ref="S8:S18" si="5">R8-Q8</f>
        <v>8126220</v>
      </c>
      <c r="T8" s="27">
        <v>79453208</v>
      </c>
    </row>
    <row r="9" spans="1:20" x14ac:dyDescent="0.2">
      <c r="A9" s="25" t="s">
        <v>15</v>
      </c>
      <c r="B9" s="27">
        <v>42725317</v>
      </c>
      <c r="C9" s="27">
        <v>42699812</v>
      </c>
      <c r="D9" s="39">
        <f t="shared" si="0"/>
        <v>-25505</v>
      </c>
      <c r="E9" s="27">
        <v>41374264</v>
      </c>
      <c r="F9" s="27">
        <v>40594433</v>
      </c>
      <c r="G9" s="39">
        <f t="shared" si="1"/>
        <v>-779831</v>
      </c>
      <c r="H9" s="27">
        <v>39361082</v>
      </c>
      <c r="I9" s="27">
        <v>38670225</v>
      </c>
      <c r="J9" s="39">
        <f t="shared" si="2"/>
        <v>-690857</v>
      </c>
      <c r="K9" s="27">
        <v>41717456</v>
      </c>
      <c r="L9" s="27">
        <v>40963725</v>
      </c>
      <c r="M9" s="39">
        <f t="shared" si="3"/>
        <v>-753731</v>
      </c>
      <c r="N9" s="27">
        <v>43025025</v>
      </c>
      <c r="O9" s="27">
        <v>41412794</v>
      </c>
      <c r="P9" s="39">
        <f t="shared" si="4"/>
        <v>-1612231</v>
      </c>
      <c r="Q9" s="46">
        <v>45682370</v>
      </c>
      <c r="R9" s="27">
        <v>43720571</v>
      </c>
      <c r="S9" s="39">
        <f t="shared" si="5"/>
        <v>-1961799</v>
      </c>
      <c r="T9" s="27">
        <v>47139276</v>
      </c>
    </row>
    <row r="10" spans="1:20" x14ac:dyDescent="0.2">
      <c r="A10" s="25" t="s">
        <v>16</v>
      </c>
      <c r="B10" s="27">
        <v>44924926</v>
      </c>
      <c r="C10" s="27">
        <v>46440304</v>
      </c>
      <c r="D10" s="39">
        <f t="shared" si="0"/>
        <v>1515378</v>
      </c>
      <c r="E10" s="27">
        <v>45550053</v>
      </c>
      <c r="F10" s="27">
        <v>46033008</v>
      </c>
      <c r="G10" s="39">
        <f t="shared" si="1"/>
        <v>482955</v>
      </c>
      <c r="H10" s="27">
        <v>44857166</v>
      </c>
      <c r="I10" s="27">
        <v>44676525</v>
      </c>
      <c r="J10" s="39">
        <f t="shared" si="2"/>
        <v>-180641</v>
      </c>
      <c r="K10" s="27">
        <v>46621867</v>
      </c>
      <c r="L10" s="27">
        <v>45212333</v>
      </c>
      <c r="M10" s="39">
        <f t="shared" si="3"/>
        <v>-1409534</v>
      </c>
      <c r="N10" s="27">
        <v>48386302</v>
      </c>
      <c r="O10" s="27">
        <v>48720999</v>
      </c>
      <c r="P10" s="39">
        <f t="shared" si="4"/>
        <v>334697</v>
      </c>
      <c r="Q10" s="46">
        <v>49705141</v>
      </c>
      <c r="R10" s="27">
        <v>53843220</v>
      </c>
      <c r="S10" s="39">
        <f t="shared" si="5"/>
        <v>4138079</v>
      </c>
      <c r="T10" s="27">
        <v>50833729</v>
      </c>
    </row>
    <row r="11" spans="1:20" x14ac:dyDescent="0.2">
      <c r="A11" s="25" t="s">
        <v>17</v>
      </c>
      <c r="B11" s="27">
        <v>2688868</v>
      </c>
      <c r="C11" s="27">
        <v>2211972</v>
      </c>
      <c r="D11" s="39">
        <f t="shared" si="0"/>
        <v>-476896</v>
      </c>
      <c r="E11" s="27">
        <v>2801358</v>
      </c>
      <c r="F11" s="27">
        <v>1656192</v>
      </c>
      <c r="G11" s="39">
        <f t="shared" si="1"/>
        <v>-1145166</v>
      </c>
      <c r="H11" s="27">
        <v>2870646</v>
      </c>
      <c r="I11" s="27">
        <v>1703868</v>
      </c>
      <c r="J11" s="39">
        <f t="shared" si="2"/>
        <v>-1166778</v>
      </c>
      <c r="K11" s="27">
        <v>2561975</v>
      </c>
      <c r="L11" s="27">
        <v>1613801</v>
      </c>
      <c r="M11" s="39">
        <f t="shared" si="3"/>
        <v>-948174</v>
      </c>
      <c r="N11" s="27">
        <v>2575341</v>
      </c>
      <c r="O11" s="27">
        <v>2221924</v>
      </c>
      <c r="P11" s="39">
        <f t="shared" si="4"/>
        <v>-353417</v>
      </c>
      <c r="Q11" s="46">
        <v>2646962</v>
      </c>
      <c r="R11" s="27">
        <v>2181285</v>
      </c>
      <c r="S11" s="39">
        <f t="shared" si="5"/>
        <v>-465677</v>
      </c>
      <c r="T11" s="27">
        <v>2760888</v>
      </c>
    </row>
    <row r="12" spans="1:20" ht="22.5" x14ac:dyDescent="0.2">
      <c r="A12" s="25" t="s">
        <v>35</v>
      </c>
      <c r="B12" s="27">
        <v>20774526</v>
      </c>
      <c r="C12" s="27">
        <v>14362533</v>
      </c>
      <c r="D12" s="39">
        <f t="shared" si="0"/>
        <v>-6411993</v>
      </c>
      <c r="E12" s="27">
        <v>17680084</v>
      </c>
      <c r="F12" s="27">
        <v>14361861</v>
      </c>
      <c r="G12" s="39">
        <f t="shared" si="1"/>
        <v>-3318223</v>
      </c>
      <c r="H12" s="27">
        <v>20529977</v>
      </c>
      <c r="I12" s="27">
        <v>13926830</v>
      </c>
      <c r="J12" s="39">
        <f t="shared" si="2"/>
        <v>-6603147</v>
      </c>
      <c r="K12" s="27">
        <v>21970938</v>
      </c>
      <c r="L12" s="27">
        <v>15778817</v>
      </c>
      <c r="M12" s="39">
        <f t="shared" si="3"/>
        <v>-6192121</v>
      </c>
      <c r="N12" s="27">
        <v>23567506</v>
      </c>
      <c r="O12" s="27">
        <v>19399940</v>
      </c>
      <c r="P12" s="39">
        <f t="shared" si="4"/>
        <v>-4167566</v>
      </c>
      <c r="Q12" s="46">
        <v>50077822</v>
      </c>
      <c r="R12" s="27">
        <v>17998070</v>
      </c>
      <c r="S12" s="39">
        <f t="shared" si="5"/>
        <v>-32079752</v>
      </c>
      <c r="T12" s="27">
        <v>38369150</v>
      </c>
    </row>
    <row r="13" spans="1:20" x14ac:dyDescent="0.2">
      <c r="A13" s="25" t="s">
        <v>19</v>
      </c>
      <c r="B13" s="27">
        <v>1495180</v>
      </c>
      <c r="C13" s="27">
        <v>1147532</v>
      </c>
      <c r="D13" s="39">
        <f t="shared" si="0"/>
        <v>-347648</v>
      </c>
      <c r="E13" s="27">
        <v>2350485</v>
      </c>
      <c r="F13" s="27">
        <v>909282</v>
      </c>
      <c r="G13" s="39">
        <f t="shared" si="1"/>
        <v>-1441203</v>
      </c>
      <c r="H13" s="27">
        <v>1712338</v>
      </c>
      <c r="I13" s="27">
        <v>1027561</v>
      </c>
      <c r="J13" s="39">
        <f t="shared" si="2"/>
        <v>-684777</v>
      </c>
      <c r="K13" s="27">
        <v>1599242</v>
      </c>
      <c r="L13" s="27">
        <v>1410099</v>
      </c>
      <c r="M13" s="39">
        <f t="shared" si="3"/>
        <v>-189143</v>
      </c>
      <c r="N13" s="27">
        <v>1427273</v>
      </c>
      <c r="O13" s="27">
        <v>819848</v>
      </c>
      <c r="P13" s="39">
        <f t="shared" si="4"/>
        <v>-607425</v>
      </c>
      <c r="Q13" s="46">
        <v>1024869</v>
      </c>
      <c r="R13" s="27">
        <v>1724470</v>
      </c>
      <c r="S13" s="39">
        <f t="shared" si="5"/>
        <v>699601</v>
      </c>
      <c r="T13" s="27">
        <v>945835</v>
      </c>
    </row>
    <row r="14" spans="1:20" x14ac:dyDescent="0.2">
      <c r="A14" s="21" t="s">
        <v>20</v>
      </c>
      <c r="B14" s="29">
        <f>SUM(B8:B13)</f>
        <v>183209058</v>
      </c>
      <c r="C14" s="29">
        <f>SUM(C8:C13)</f>
        <v>178547034</v>
      </c>
      <c r="D14" s="39">
        <f t="shared" si="0"/>
        <v>-4662024</v>
      </c>
      <c r="E14" s="29">
        <f>SUM(E8:E13)</f>
        <v>178921881</v>
      </c>
      <c r="F14" s="29">
        <f>SUM(F8:F13)</f>
        <v>171295830</v>
      </c>
      <c r="G14" s="39">
        <f t="shared" si="1"/>
        <v>-7626051</v>
      </c>
      <c r="H14" s="29">
        <f>SUM(H8:H13)</f>
        <v>176282486</v>
      </c>
      <c r="I14" s="29">
        <f>SUM(I8:I13)</f>
        <v>167003732</v>
      </c>
      <c r="J14" s="39">
        <f t="shared" si="2"/>
        <v>-9278754</v>
      </c>
      <c r="K14" s="29">
        <f>SUM(K8:K13)</f>
        <v>179691136</v>
      </c>
      <c r="L14" s="29">
        <f>SUM(L8:L13)</f>
        <v>176311910</v>
      </c>
      <c r="M14" s="39">
        <f t="shared" si="3"/>
        <v>-3379226</v>
      </c>
      <c r="N14" s="29">
        <f>SUM(N8:N13)</f>
        <v>185696346</v>
      </c>
      <c r="O14" s="29">
        <f>SUM(O8:O13)</f>
        <v>187883345</v>
      </c>
      <c r="P14" s="39">
        <f t="shared" si="4"/>
        <v>2186999</v>
      </c>
      <c r="Q14" s="47">
        <f>SUM(Q8:Q13)</f>
        <v>218749573</v>
      </c>
      <c r="R14" s="29">
        <f>SUM(R8:R13)</f>
        <v>197206245</v>
      </c>
      <c r="S14" s="39">
        <f t="shared" si="5"/>
        <v>-21543328</v>
      </c>
      <c r="T14" s="23">
        <f>SUM(T8:T13)</f>
        <v>219502086</v>
      </c>
    </row>
    <row r="15" spans="1:20" ht="22.5" x14ac:dyDescent="0.2">
      <c r="A15" s="21" t="s">
        <v>36</v>
      </c>
      <c r="B15" s="29">
        <f>B6-B14</f>
        <v>1720347</v>
      </c>
      <c r="C15" s="29">
        <f>C6-C14</f>
        <v>10963616</v>
      </c>
      <c r="D15" s="39">
        <f t="shared" si="0"/>
        <v>9243269</v>
      </c>
      <c r="E15" s="29">
        <f>E6-E14</f>
        <v>-762513</v>
      </c>
      <c r="F15" s="29">
        <f>F6-F14</f>
        <v>-236500</v>
      </c>
      <c r="G15" s="39">
        <f t="shared" si="1"/>
        <v>526013</v>
      </c>
      <c r="H15" s="29">
        <f>H6-H14</f>
        <v>-178102</v>
      </c>
      <c r="I15" s="29">
        <f>I6-I14</f>
        <v>14005968</v>
      </c>
      <c r="J15" s="39">
        <f t="shared" si="2"/>
        <v>14184070</v>
      </c>
      <c r="K15" s="29">
        <f>K6-K14</f>
        <v>-2114417</v>
      </c>
      <c r="L15" s="29">
        <f>L6-L14</f>
        <v>2262877</v>
      </c>
      <c r="M15" s="39">
        <f t="shared" si="3"/>
        <v>4377294</v>
      </c>
      <c r="N15" s="29">
        <f>N6-N14</f>
        <v>-3394288</v>
      </c>
      <c r="O15" s="29">
        <f>O6-O14</f>
        <v>2026819</v>
      </c>
      <c r="P15" s="39">
        <f t="shared" si="4"/>
        <v>5421107</v>
      </c>
      <c r="Q15" s="47">
        <f>Q6-Q14</f>
        <v>-5622004</v>
      </c>
      <c r="R15" s="29">
        <f>R6-R14</f>
        <v>27437209</v>
      </c>
      <c r="S15" s="39">
        <f t="shared" si="5"/>
        <v>33059213</v>
      </c>
      <c r="T15" s="23">
        <f>T6-T14</f>
        <v>-17987894</v>
      </c>
    </row>
    <row r="16" spans="1:20" x14ac:dyDescent="0.2">
      <c r="A16" s="25" t="s">
        <v>37</v>
      </c>
      <c r="B16" s="27">
        <v>500000</v>
      </c>
      <c r="C16" s="27">
        <v>512511</v>
      </c>
      <c r="D16" s="39">
        <f t="shared" si="0"/>
        <v>12511</v>
      </c>
      <c r="E16" s="27">
        <v>500000</v>
      </c>
      <c r="F16" s="27">
        <v>3505598</v>
      </c>
      <c r="G16" s="39">
        <f t="shared" si="1"/>
        <v>3005598</v>
      </c>
      <c r="H16" s="27">
        <v>500000</v>
      </c>
      <c r="I16" s="27">
        <v>500222</v>
      </c>
      <c r="J16" s="39">
        <f t="shared" si="2"/>
        <v>222</v>
      </c>
      <c r="K16" s="27">
        <v>500000</v>
      </c>
      <c r="L16" s="27">
        <v>500000</v>
      </c>
      <c r="M16" s="39">
        <f t="shared" si="3"/>
        <v>0</v>
      </c>
      <c r="N16" s="27">
        <v>500000</v>
      </c>
      <c r="O16" s="27">
        <v>687768</v>
      </c>
      <c r="P16" s="39">
        <f t="shared" si="4"/>
        <v>187768</v>
      </c>
      <c r="Q16" s="46">
        <v>750000</v>
      </c>
      <c r="R16" s="27">
        <v>771906</v>
      </c>
      <c r="S16" s="39">
        <f t="shared" si="5"/>
        <v>21906</v>
      </c>
      <c r="T16" s="27">
        <v>750000</v>
      </c>
    </row>
    <row r="17" spans="1:20" x14ac:dyDescent="0.2">
      <c r="A17" s="25" t="s">
        <v>23</v>
      </c>
      <c r="B17" s="27">
        <v>21918609</v>
      </c>
      <c r="C17" s="27">
        <v>3884747</v>
      </c>
      <c r="D17" s="39">
        <f t="shared" si="0"/>
        <v>-18033862</v>
      </c>
      <c r="E17" s="27">
        <v>27026677</v>
      </c>
      <c r="F17" s="27">
        <v>7074512</v>
      </c>
      <c r="G17" s="39">
        <f t="shared" si="1"/>
        <v>-19952165</v>
      </c>
      <c r="H17" s="27">
        <v>23805674</v>
      </c>
      <c r="I17" s="27">
        <v>329885</v>
      </c>
      <c r="J17" s="39">
        <f t="shared" si="2"/>
        <v>-23475789</v>
      </c>
      <c r="K17" s="27">
        <v>36045664</v>
      </c>
      <c r="L17" s="27">
        <v>4360541</v>
      </c>
      <c r="M17" s="39">
        <f t="shared" si="3"/>
        <v>-31685123</v>
      </c>
      <c r="N17" s="27">
        <v>32462085</v>
      </c>
      <c r="O17" s="27">
        <v>3253723</v>
      </c>
      <c r="P17" s="39">
        <f t="shared" si="4"/>
        <v>-29208362</v>
      </c>
      <c r="Q17" s="46">
        <v>30650611</v>
      </c>
      <c r="R17" s="27">
        <v>15457593</v>
      </c>
      <c r="S17" s="39">
        <f t="shared" si="5"/>
        <v>-15193018</v>
      </c>
      <c r="T17" s="27">
        <v>30330864</v>
      </c>
    </row>
    <row r="18" spans="1:20" ht="22.5" x14ac:dyDescent="0.2">
      <c r="A18" s="25" t="s">
        <v>38</v>
      </c>
      <c r="B18" s="30">
        <f t="shared" ref="B18:C18" si="6">B15+B16-B17</f>
        <v>-19698262</v>
      </c>
      <c r="C18" s="30">
        <f t="shared" si="6"/>
        <v>7591380</v>
      </c>
      <c r="D18" s="39">
        <f t="shared" si="0"/>
        <v>27289642</v>
      </c>
      <c r="E18" s="30">
        <f>E15+E16-E17</f>
        <v>-27289190</v>
      </c>
      <c r="F18" s="30">
        <f>F15+F16-F17</f>
        <v>-3805414</v>
      </c>
      <c r="G18" s="39">
        <f t="shared" si="1"/>
        <v>23483776</v>
      </c>
      <c r="H18" s="30">
        <f>H15+H16-H17</f>
        <v>-23483776</v>
      </c>
      <c r="I18" s="30">
        <f>I15+I16-I17</f>
        <v>14176305</v>
      </c>
      <c r="J18" s="39">
        <f t="shared" si="2"/>
        <v>37660081</v>
      </c>
      <c r="K18" s="30">
        <f>K15+K16-K17</f>
        <v>-37660081</v>
      </c>
      <c r="L18" s="30">
        <f>L15+L16-L17</f>
        <v>-1597664</v>
      </c>
      <c r="M18" s="39">
        <f t="shared" si="3"/>
        <v>36062417</v>
      </c>
      <c r="N18" s="30">
        <f>N15+N16-N17</f>
        <v>-35356373</v>
      </c>
      <c r="O18" s="30">
        <f>O15+O16-O17</f>
        <v>-539136</v>
      </c>
      <c r="P18" s="39">
        <f t="shared" si="4"/>
        <v>34817237</v>
      </c>
      <c r="Q18" s="48">
        <f>Q15+Q16-Q17</f>
        <v>-35522615</v>
      </c>
      <c r="R18" s="30">
        <f>R15+R16-R17</f>
        <v>12751522</v>
      </c>
      <c r="S18" s="39">
        <f t="shared" si="5"/>
        <v>48274137</v>
      </c>
      <c r="T18" s="30">
        <f t="shared" ref="T18" si="7">T15+T16-T17</f>
        <v>-47568758</v>
      </c>
    </row>
    <row r="19" spans="1:20" x14ac:dyDescent="0.2">
      <c r="A19" s="21" t="s">
        <v>25</v>
      </c>
      <c r="B19" s="23"/>
      <c r="C19" s="23"/>
      <c r="D19" s="39"/>
      <c r="E19" s="23"/>
      <c r="F19" s="23"/>
      <c r="G19" s="39"/>
      <c r="H19" s="23"/>
      <c r="I19" s="23"/>
      <c r="J19" s="39"/>
      <c r="K19" s="23"/>
      <c r="L19" s="23"/>
      <c r="M19" s="39"/>
      <c r="N19" s="23"/>
      <c r="O19" s="23"/>
      <c r="P19" s="39"/>
      <c r="Q19" s="45"/>
      <c r="R19" s="23"/>
      <c r="S19" s="39"/>
      <c r="T19" s="23"/>
    </row>
    <row r="20" spans="1:20" x14ac:dyDescent="0.2">
      <c r="A20" s="25" t="s">
        <v>39</v>
      </c>
      <c r="B20" s="27">
        <v>19698262</v>
      </c>
      <c r="C20" s="27">
        <v>19698262</v>
      </c>
      <c r="D20" s="39"/>
      <c r="E20" s="27">
        <v>27289190</v>
      </c>
      <c r="F20" s="27">
        <v>27289190</v>
      </c>
      <c r="G20" s="39"/>
      <c r="H20" s="27">
        <v>23483776</v>
      </c>
      <c r="I20" s="27">
        <v>23483776</v>
      </c>
      <c r="J20" s="39"/>
      <c r="K20" s="27">
        <v>37660081</v>
      </c>
      <c r="L20" s="27">
        <v>37660081</v>
      </c>
      <c r="M20" s="39"/>
      <c r="N20" s="50">
        <v>35356373</v>
      </c>
      <c r="O20" s="27">
        <v>35356373</v>
      </c>
      <c r="P20" s="39"/>
      <c r="Q20" s="69">
        <v>35522615</v>
      </c>
      <c r="R20" s="50">
        <v>35522615</v>
      </c>
      <c r="S20" s="70"/>
      <c r="T20" s="50">
        <v>47568758</v>
      </c>
    </row>
    <row r="21" spans="1:20" x14ac:dyDescent="0.2">
      <c r="A21" s="25" t="s">
        <v>26</v>
      </c>
      <c r="B21" s="27">
        <v>0</v>
      </c>
      <c r="C21" s="27">
        <v>-452</v>
      </c>
      <c r="D21" s="39"/>
      <c r="G21" s="39"/>
      <c r="I21" s="27">
        <v>0</v>
      </c>
      <c r="J21" s="39"/>
      <c r="K21" s="27">
        <v>0</v>
      </c>
      <c r="L21" s="27">
        <v>-706044</v>
      </c>
      <c r="M21" s="39"/>
      <c r="N21" s="27">
        <v>0</v>
      </c>
      <c r="O21" s="27">
        <v>705378</v>
      </c>
      <c r="P21" s="39"/>
      <c r="Q21" s="69">
        <v>0</v>
      </c>
      <c r="R21" s="50">
        <v>-705379</v>
      </c>
      <c r="S21" s="70"/>
      <c r="T21" s="50">
        <v>0</v>
      </c>
    </row>
    <row r="22" spans="1:20" x14ac:dyDescent="0.2">
      <c r="A22" s="25" t="s">
        <v>27</v>
      </c>
      <c r="B22" s="27">
        <f>SUM(B20:B21)</f>
        <v>19698262</v>
      </c>
      <c r="C22" s="27">
        <f>SUM(C20:C21)</f>
        <v>19697810</v>
      </c>
      <c r="D22" s="39">
        <f>C22-B22</f>
        <v>-452</v>
      </c>
      <c r="E22" s="27">
        <f>SUM(E20:E21)</f>
        <v>27289190</v>
      </c>
      <c r="F22" s="27">
        <f>SUM(F20:F21)</f>
        <v>27289190</v>
      </c>
      <c r="G22" s="39">
        <f>F22-E22</f>
        <v>0</v>
      </c>
      <c r="H22" s="27">
        <f>SUM(H20:H21)</f>
        <v>23483776</v>
      </c>
      <c r="I22" s="27">
        <f>SUM(I20:I21)</f>
        <v>23483776</v>
      </c>
      <c r="J22" s="39">
        <f>I22-H22</f>
        <v>0</v>
      </c>
      <c r="K22" s="27">
        <f>SUM(K20:K21)</f>
        <v>37660081</v>
      </c>
      <c r="L22" s="27">
        <f>SUM(L20:L21)</f>
        <v>36954037</v>
      </c>
      <c r="M22" s="39">
        <f>L22-K22</f>
        <v>-706044</v>
      </c>
      <c r="N22" s="27">
        <f>SUM(N20:N21)</f>
        <v>35356373</v>
      </c>
      <c r="O22" s="27">
        <f>SUM(O20:O21)</f>
        <v>36061751</v>
      </c>
      <c r="P22" s="39">
        <f>O22-N22</f>
        <v>705378</v>
      </c>
      <c r="Q22" s="69">
        <f>SUM(Q20:Q21)</f>
        <v>35522615</v>
      </c>
      <c r="R22" s="50">
        <f>SUM(R20:R21)</f>
        <v>34817236</v>
      </c>
      <c r="S22" s="70">
        <f>R22-Q22</f>
        <v>-705379</v>
      </c>
      <c r="T22" s="50">
        <f>SUM(T20:T21)</f>
        <v>47568758</v>
      </c>
    </row>
    <row r="23" spans="1:20" x14ac:dyDescent="0.2">
      <c r="A23" s="21" t="s">
        <v>71</v>
      </c>
      <c r="B23" s="29">
        <f t="shared" ref="B23:C23" si="8">B18+B22</f>
        <v>0</v>
      </c>
      <c r="C23" s="29">
        <f t="shared" si="8"/>
        <v>27289190</v>
      </c>
      <c r="D23" s="39">
        <f>C23-B23</f>
        <v>27289190</v>
      </c>
      <c r="E23" s="29">
        <f>E18+E22</f>
        <v>0</v>
      </c>
      <c r="F23" s="29">
        <f>F18+F22</f>
        <v>23483776</v>
      </c>
      <c r="G23" s="39">
        <f>F23-E23</f>
        <v>23483776</v>
      </c>
      <c r="H23" s="29">
        <f>H18+H22</f>
        <v>0</v>
      </c>
      <c r="I23" s="29">
        <f>I18+I22</f>
        <v>37660081</v>
      </c>
      <c r="J23" s="39">
        <f>I23-H23</f>
        <v>37660081</v>
      </c>
      <c r="K23" s="29">
        <f>K18+K22</f>
        <v>0</v>
      </c>
      <c r="L23" s="29">
        <f>L18+L22</f>
        <v>35356373</v>
      </c>
      <c r="M23" s="39">
        <f>L23-K23</f>
        <v>35356373</v>
      </c>
      <c r="N23" s="29">
        <f>N18+N22</f>
        <v>0</v>
      </c>
      <c r="O23" s="29">
        <f>O18+O22</f>
        <v>35522615</v>
      </c>
      <c r="P23" s="39">
        <f>O23-N23</f>
        <v>35522615</v>
      </c>
      <c r="Q23" s="71">
        <f>Q18+Q22</f>
        <v>0</v>
      </c>
      <c r="R23" s="72">
        <f>R18+R22</f>
        <v>47568758</v>
      </c>
      <c r="S23" s="70">
        <f>R23-Q23</f>
        <v>47568758</v>
      </c>
      <c r="T23" s="73">
        <f>T22+T18</f>
        <v>0</v>
      </c>
    </row>
    <row r="24" spans="1:20" x14ac:dyDescent="0.2">
      <c r="D24" s="39"/>
      <c r="G24" s="39"/>
      <c r="J24" s="39"/>
      <c r="M24" s="39"/>
      <c r="O24" s="27"/>
      <c r="P24" s="39"/>
      <c r="Q24" s="46"/>
      <c r="R24" s="27"/>
      <c r="S24" s="39"/>
    </row>
    <row r="25" spans="1:20" ht="33.75" x14ac:dyDescent="0.2">
      <c r="A25" s="25" t="s">
        <v>42</v>
      </c>
      <c r="B25" s="28">
        <f t="shared" ref="B25:C25" si="9">B23/B14</f>
        <v>0</v>
      </c>
      <c r="C25" s="28">
        <f t="shared" si="9"/>
        <v>0.15284034345818368</v>
      </c>
      <c r="D25" s="16"/>
      <c r="E25" s="28">
        <f>E23/E14</f>
        <v>0</v>
      </c>
      <c r="F25" s="28">
        <f>F23/F14</f>
        <v>0.1370948493025195</v>
      </c>
      <c r="G25" s="16"/>
      <c r="H25" s="28">
        <f>H23/H14</f>
        <v>0</v>
      </c>
      <c r="I25" s="28">
        <f>I23/I14</f>
        <v>0.22550442764955697</v>
      </c>
      <c r="J25" s="16"/>
      <c r="K25" s="28">
        <f>K23/K14</f>
        <v>0</v>
      </c>
      <c r="L25" s="28">
        <f>L23/L14</f>
        <v>0.20053309501326372</v>
      </c>
      <c r="M25" s="16"/>
      <c r="N25" s="28">
        <f>N23/N14</f>
        <v>0</v>
      </c>
      <c r="O25" s="28">
        <f>O23/O14</f>
        <v>0.1890673971128202</v>
      </c>
      <c r="P25" s="16"/>
      <c r="Q25" s="49">
        <f>Q23/Q14</f>
        <v>0</v>
      </c>
      <c r="R25" s="28">
        <f>R23/R14</f>
        <v>0.24121324352583257</v>
      </c>
      <c r="S25" s="16"/>
      <c r="T25" s="35">
        <f>T23/T14</f>
        <v>0</v>
      </c>
    </row>
  </sheetData>
  <printOptions gridLines="1"/>
  <pageMargins left="0.25" right="0.25" top="0.75" bottom="0.75" header="0.3" footer="0.3"/>
  <pageSetup paperSize="5" scale="95" orientation="landscape" r:id="rId1"/>
  <headerFooter>
    <oddHeader>&amp;LCoast Community College District&amp;RUnrestricted Only</oddHeader>
    <oddFooter>&amp;LResearch Department
California Federation of Teachers&amp;RSource: 311 Reports
&amp;D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topLeftCell="B1" workbookViewId="0">
      <selection activeCell="T23" sqref="T23"/>
    </sheetView>
  </sheetViews>
  <sheetFormatPr defaultColWidth="9.140625" defaultRowHeight="11.25" x14ac:dyDescent="0.2"/>
  <cols>
    <col min="1" max="1" width="30.140625" style="25" bestFit="1" customWidth="1"/>
    <col min="2" max="2" width="9.42578125" style="27" bestFit="1" customWidth="1"/>
    <col min="3" max="3" width="6.28515625" style="26" bestFit="1" customWidth="1"/>
    <col min="4" max="4" width="9.42578125" style="27" bestFit="1" customWidth="1"/>
    <col min="5" max="5" width="6.28515625" style="26" bestFit="1" customWidth="1"/>
    <col min="6" max="6" width="9.42578125" style="27" bestFit="1" customWidth="1"/>
    <col min="7" max="7" width="6.28515625" style="26" bestFit="1" customWidth="1"/>
    <col min="8" max="8" width="9.42578125" style="27" bestFit="1" customWidth="1"/>
    <col min="9" max="9" width="6.28515625" style="26" bestFit="1" customWidth="1"/>
    <col min="10" max="10" width="9.42578125" style="27" bestFit="1" customWidth="1"/>
    <col min="11" max="11" width="6.28515625" style="26" bestFit="1" customWidth="1"/>
    <col min="12" max="12" width="9.42578125" style="27" bestFit="1" customWidth="1"/>
    <col min="13" max="13" width="6.28515625" style="26" bestFit="1" customWidth="1"/>
    <col min="14" max="14" width="9.42578125" style="27" bestFit="1" customWidth="1"/>
    <col min="15" max="15" width="6.28515625" style="26" bestFit="1" customWidth="1"/>
    <col min="16" max="16" width="9.42578125" style="27" bestFit="1" customWidth="1"/>
    <col min="17" max="17" width="6.28515625" style="26" bestFit="1" customWidth="1"/>
    <col min="18" max="18" width="9.42578125" style="27" bestFit="1" customWidth="1"/>
    <col min="19" max="19" width="6.28515625" style="26" bestFit="1" customWidth="1"/>
    <col min="20" max="20" width="9.42578125" style="27" bestFit="1" customWidth="1"/>
    <col min="21" max="21" width="6.28515625" style="26" bestFit="1" customWidth="1"/>
    <col min="22" max="22" width="9.42578125" style="27" bestFit="1" customWidth="1"/>
    <col min="23" max="23" width="6.28515625" style="26" bestFit="1" customWidth="1"/>
    <col min="24" max="24" width="9.42578125" style="27" bestFit="1" customWidth="1"/>
    <col min="25" max="25" width="6.28515625" style="27" bestFit="1" customWidth="1"/>
    <col min="26" max="26" width="13" style="27" customWidth="1"/>
    <col min="27" max="27" width="6.28515625" style="27" bestFit="1" customWidth="1"/>
    <col min="28" max="237" width="9.140625" style="27"/>
    <col min="238" max="238" width="20.85546875" style="27" customWidth="1"/>
    <col min="239" max="248" width="0" style="27" hidden="1" customWidth="1"/>
    <col min="249" max="249" width="9.42578125" style="27" bestFit="1" customWidth="1"/>
    <col min="250" max="250" width="5.42578125" style="27" bestFit="1" customWidth="1"/>
    <col min="251" max="251" width="9.42578125" style="27" bestFit="1" customWidth="1"/>
    <col min="252" max="252" width="5.42578125" style="27" bestFit="1" customWidth="1"/>
    <col min="253" max="253" width="9.42578125" style="27" bestFit="1" customWidth="1"/>
    <col min="254" max="254" width="5.42578125" style="27" bestFit="1" customWidth="1"/>
    <col min="255" max="255" width="9.42578125" style="27" bestFit="1" customWidth="1"/>
    <col min="256" max="256" width="5.42578125" style="27" bestFit="1" customWidth="1"/>
    <col min="257" max="257" width="9.42578125" style="27" bestFit="1" customWidth="1"/>
    <col min="258" max="258" width="5.42578125" style="27" bestFit="1" customWidth="1"/>
    <col min="259" max="259" width="9.42578125" style="27" bestFit="1" customWidth="1"/>
    <col min="260" max="260" width="5.42578125" style="27" bestFit="1" customWidth="1"/>
    <col min="261" max="261" width="9.42578125" style="27" bestFit="1" customWidth="1"/>
    <col min="262" max="262" width="5.42578125" style="27" bestFit="1" customWidth="1"/>
    <col min="263" max="263" width="9.42578125" style="27" bestFit="1" customWidth="1"/>
    <col min="264" max="264" width="5.42578125" style="27" bestFit="1" customWidth="1"/>
    <col min="265" max="265" width="9.42578125" style="27" bestFit="1" customWidth="1"/>
    <col min="266" max="266" width="5.42578125" style="27" bestFit="1" customWidth="1"/>
    <col min="267" max="493" width="9.140625" style="27"/>
    <col min="494" max="494" width="20.85546875" style="27" customWidth="1"/>
    <col min="495" max="504" width="0" style="27" hidden="1" customWidth="1"/>
    <col min="505" max="505" width="9.42578125" style="27" bestFit="1" customWidth="1"/>
    <col min="506" max="506" width="5.42578125" style="27" bestFit="1" customWidth="1"/>
    <col min="507" max="507" width="9.42578125" style="27" bestFit="1" customWidth="1"/>
    <col min="508" max="508" width="5.42578125" style="27" bestFit="1" customWidth="1"/>
    <col min="509" max="509" width="9.42578125" style="27" bestFit="1" customWidth="1"/>
    <col min="510" max="510" width="5.42578125" style="27" bestFit="1" customWidth="1"/>
    <col min="511" max="511" width="9.42578125" style="27" bestFit="1" customWidth="1"/>
    <col min="512" max="512" width="5.42578125" style="27" bestFit="1" customWidth="1"/>
    <col min="513" max="513" width="9.42578125" style="27" bestFit="1" customWidth="1"/>
    <col min="514" max="514" width="5.42578125" style="27" bestFit="1" customWidth="1"/>
    <col min="515" max="515" width="9.42578125" style="27" bestFit="1" customWidth="1"/>
    <col min="516" max="516" width="5.42578125" style="27" bestFit="1" customWidth="1"/>
    <col min="517" max="517" width="9.42578125" style="27" bestFit="1" customWidth="1"/>
    <col min="518" max="518" width="5.42578125" style="27" bestFit="1" customWidth="1"/>
    <col min="519" max="519" width="9.42578125" style="27" bestFit="1" customWidth="1"/>
    <col min="520" max="520" width="5.42578125" style="27" bestFit="1" customWidth="1"/>
    <col min="521" max="521" width="9.42578125" style="27" bestFit="1" customWidth="1"/>
    <col min="522" max="522" width="5.42578125" style="27" bestFit="1" customWidth="1"/>
    <col min="523" max="749" width="9.140625" style="27"/>
    <col min="750" max="750" width="20.85546875" style="27" customWidth="1"/>
    <col min="751" max="760" width="0" style="27" hidden="1" customWidth="1"/>
    <col min="761" max="761" width="9.42578125" style="27" bestFit="1" customWidth="1"/>
    <col min="762" max="762" width="5.42578125" style="27" bestFit="1" customWidth="1"/>
    <col min="763" max="763" width="9.42578125" style="27" bestFit="1" customWidth="1"/>
    <col min="764" max="764" width="5.42578125" style="27" bestFit="1" customWidth="1"/>
    <col min="765" max="765" width="9.42578125" style="27" bestFit="1" customWidth="1"/>
    <col min="766" max="766" width="5.42578125" style="27" bestFit="1" customWidth="1"/>
    <col min="767" max="767" width="9.42578125" style="27" bestFit="1" customWidth="1"/>
    <col min="768" max="768" width="5.42578125" style="27" bestFit="1" customWidth="1"/>
    <col min="769" max="769" width="9.42578125" style="27" bestFit="1" customWidth="1"/>
    <col min="770" max="770" width="5.42578125" style="27" bestFit="1" customWidth="1"/>
    <col min="771" max="771" width="9.42578125" style="27" bestFit="1" customWidth="1"/>
    <col min="772" max="772" width="5.42578125" style="27" bestFit="1" customWidth="1"/>
    <col min="773" max="773" width="9.42578125" style="27" bestFit="1" customWidth="1"/>
    <col min="774" max="774" width="5.42578125" style="27" bestFit="1" customWidth="1"/>
    <col min="775" max="775" width="9.42578125" style="27" bestFit="1" customWidth="1"/>
    <col min="776" max="776" width="5.42578125" style="27" bestFit="1" customWidth="1"/>
    <col min="777" max="777" width="9.42578125" style="27" bestFit="1" customWidth="1"/>
    <col min="778" max="778" width="5.42578125" style="27" bestFit="1" customWidth="1"/>
    <col min="779" max="1005" width="9.140625" style="27"/>
    <col min="1006" max="1006" width="20.85546875" style="27" customWidth="1"/>
    <col min="1007" max="1016" width="0" style="27" hidden="1" customWidth="1"/>
    <col min="1017" max="1017" width="9.42578125" style="27" bestFit="1" customWidth="1"/>
    <col min="1018" max="1018" width="5.42578125" style="27" bestFit="1" customWidth="1"/>
    <col min="1019" max="1019" width="9.42578125" style="27" bestFit="1" customWidth="1"/>
    <col min="1020" max="1020" width="5.42578125" style="27" bestFit="1" customWidth="1"/>
    <col min="1021" max="1021" width="9.42578125" style="27" bestFit="1" customWidth="1"/>
    <col min="1022" max="1022" width="5.42578125" style="27" bestFit="1" customWidth="1"/>
    <col min="1023" max="1023" width="9.42578125" style="27" bestFit="1" customWidth="1"/>
    <col min="1024" max="1024" width="5.42578125" style="27" bestFit="1" customWidth="1"/>
    <col min="1025" max="1025" width="9.42578125" style="27" bestFit="1" customWidth="1"/>
    <col min="1026" max="1026" width="5.42578125" style="27" bestFit="1" customWidth="1"/>
    <col min="1027" max="1027" width="9.42578125" style="27" bestFit="1" customWidth="1"/>
    <col min="1028" max="1028" width="5.42578125" style="27" bestFit="1" customWidth="1"/>
    <col min="1029" max="1029" width="9.42578125" style="27" bestFit="1" customWidth="1"/>
    <col min="1030" max="1030" width="5.42578125" style="27" bestFit="1" customWidth="1"/>
    <col min="1031" max="1031" width="9.42578125" style="27" bestFit="1" customWidth="1"/>
    <col min="1032" max="1032" width="5.42578125" style="27" bestFit="1" customWidth="1"/>
    <col min="1033" max="1033" width="9.42578125" style="27" bestFit="1" customWidth="1"/>
    <col min="1034" max="1034" width="5.42578125" style="27" bestFit="1" customWidth="1"/>
    <col min="1035" max="1261" width="9.140625" style="27"/>
    <col min="1262" max="1262" width="20.85546875" style="27" customWidth="1"/>
    <col min="1263" max="1272" width="0" style="27" hidden="1" customWidth="1"/>
    <col min="1273" max="1273" width="9.42578125" style="27" bestFit="1" customWidth="1"/>
    <col min="1274" max="1274" width="5.42578125" style="27" bestFit="1" customWidth="1"/>
    <col min="1275" max="1275" width="9.42578125" style="27" bestFit="1" customWidth="1"/>
    <col min="1276" max="1276" width="5.42578125" style="27" bestFit="1" customWidth="1"/>
    <col min="1277" max="1277" width="9.42578125" style="27" bestFit="1" customWidth="1"/>
    <col min="1278" max="1278" width="5.42578125" style="27" bestFit="1" customWidth="1"/>
    <col min="1279" max="1279" width="9.42578125" style="27" bestFit="1" customWidth="1"/>
    <col min="1280" max="1280" width="5.42578125" style="27" bestFit="1" customWidth="1"/>
    <col min="1281" max="1281" width="9.42578125" style="27" bestFit="1" customWidth="1"/>
    <col min="1282" max="1282" width="5.42578125" style="27" bestFit="1" customWidth="1"/>
    <col min="1283" max="1283" width="9.42578125" style="27" bestFit="1" customWidth="1"/>
    <col min="1284" max="1284" width="5.42578125" style="27" bestFit="1" customWidth="1"/>
    <col min="1285" max="1285" width="9.42578125" style="27" bestFit="1" customWidth="1"/>
    <col min="1286" max="1286" width="5.42578125" style="27" bestFit="1" customWidth="1"/>
    <col min="1287" max="1287" width="9.42578125" style="27" bestFit="1" customWidth="1"/>
    <col min="1288" max="1288" width="5.42578125" style="27" bestFit="1" customWidth="1"/>
    <col min="1289" max="1289" width="9.42578125" style="27" bestFit="1" customWidth="1"/>
    <col min="1290" max="1290" width="5.42578125" style="27" bestFit="1" customWidth="1"/>
    <col min="1291" max="1517" width="9.140625" style="27"/>
    <col min="1518" max="1518" width="20.85546875" style="27" customWidth="1"/>
    <col min="1519" max="1528" width="0" style="27" hidden="1" customWidth="1"/>
    <col min="1529" max="1529" width="9.42578125" style="27" bestFit="1" customWidth="1"/>
    <col min="1530" max="1530" width="5.42578125" style="27" bestFit="1" customWidth="1"/>
    <col min="1531" max="1531" width="9.42578125" style="27" bestFit="1" customWidth="1"/>
    <col min="1532" max="1532" width="5.42578125" style="27" bestFit="1" customWidth="1"/>
    <col min="1533" max="1533" width="9.42578125" style="27" bestFit="1" customWidth="1"/>
    <col min="1534" max="1534" width="5.42578125" style="27" bestFit="1" customWidth="1"/>
    <col min="1535" max="1535" width="9.42578125" style="27" bestFit="1" customWidth="1"/>
    <col min="1536" max="1536" width="5.42578125" style="27" bestFit="1" customWidth="1"/>
    <col min="1537" max="1537" width="9.42578125" style="27" bestFit="1" customWidth="1"/>
    <col min="1538" max="1538" width="5.42578125" style="27" bestFit="1" customWidth="1"/>
    <col min="1539" max="1539" width="9.42578125" style="27" bestFit="1" customWidth="1"/>
    <col min="1540" max="1540" width="5.42578125" style="27" bestFit="1" customWidth="1"/>
    <col min="1541" max="1541" width="9.42578125" style="27" bestFit="1" customWidth="1"/>
    <col min="1542" max="1542" width="5.42578125" style="27" bestFit="1" customWidth="1"/>
    <col min="1543" max="1543" width="9.42578125" style="27" bestFit="1" customWidth="1"/>
    <col min="1544" max="1544" width="5.42578125" style="27" bestFit="1" customWidth="1"/>
    <col min="1545" max="1545" width="9.42578125" style="27" bestFit="1" customWidth="1"/>
    <col min="1546" max="1546" width="5.42578125" style="27" bestFit="1" customWidth="1"/>
    <col min="1547" max="1773" width="9.140625" style="27"/>
    <col min="1774" max="1774" width="20.85546875" style="27" customWidth="1"/>
    <col min="1775" max="1784" width="0" style="27" hidden="1" customWidth="1"/>
    <col min="1785" max="1785" width="9.42578125" style="27" bestFit="1" customWidth="1"/>
    <col min="1786" max="1786" width="5.42578125" style="27" bestFit="1" customWidth="1"/>
    <col min="1787" max="1787" width="9.42578125" style="27" bestFit="1" customWidth="1"/>
    <col min="1788" max="1788" width="5.42578125" style="27" bestFit="1" customWidth="1"/>
    <col min="1789" max="1789" width="9.42578125" style="27" bestFit="1" customWidth="1"/>
    <col min="1790" max="1790" width="5.42578125" style="27" bestFit="1" customWidth="1"/>
    <col min="1791" max="1791" width="9.42578125" style="27" bestFit="1" customWidth="1"/>
    <col min="1792" max="1792" width="5.42578125" style="27" bestFit="1" customWidth="1"/>
    <col min="1793" max="1793" width="9.42578125" style="27" bestFit="1" customWidth="1"/>
    <col min="1794" max="1794" width="5.42578125" style="27" bestFit="1" customWidth="1"/>
    <col min="1795" max="1795" width="9.42578125" style="27" bestFit="1" customWidth="1"/>
    <col min="1796" max="1796" width="5.42578125" style="27" bestFit="1" customWidth="1"/>
    <col min="1797" max="1797" width="9.42578125" style="27" bestFit="1" customWidth="1"/>
    <col min="1798" max="1798" width="5.42578125" style="27" bestFit="1" customWidth="1"/>
    <col min="1799" max="1799" width="9.42578125" style="27" bestFit="1" customWidth="1"/>
    <col min="1800" max="1800" width="5.42578125" style="27" bestFit="1" customWidth="1"/>
    <col min="1801" max="1801" width="9.42578125" style="27" bestFit="1" customWidth="1"/>
    <col min="1802" max="1802" width="5.42578125" style="27" bestFit="1" customWidth="1"/>
    <col min="1803" max="2029" width="9.140625" style="27"/>
    <col min="2030" max="2030" width="20.85546875" style="27" customWidth="1"/>
    <col min="2031" max="2040" width="0" style="27" hidden="1" customWidth="1"/>
    <col min="2041" max="2041" width="9.42578125" style="27" bestFit="1" customWidth="1"/>
    <col min="2042" max="2042" width="5.42578125" style="27" bestFit="1" customWidth="1"/>
    <col min="2043" max="2043" width="9.42578125" style="27" bestFit="1" customWidth="1"/>
    <col min="2044" max="2044" width="5.42578125" style="27" bestFit="1" customWidth="1"/>
    <col min="2045" max="2045" width="9.42578125" style="27" bestFit="1" customWidth="1"/>
    <col min="2046" max="2046" width="5.42578125" style="27" bestFit="1" customWidth="1"/>
    <col min="2047" max="2047" width="9.42578125" style="27" bestFit="1" customWidth="1"/>
    <col min="2048" max="2048" width="5.42578125" style="27" bestFit="1" customWidth="1"/>
    <col min="2049" max="2049" width="9.42578125" style="27" bestFit="1" customWidth="1"/>
    <col min="2050" max="2050" width="5.42578125" style="27" bestFit="1" customWidth="1"/>
    <col min="2051" max="2051" width="9.42578125" style="27" bestFit="1" customWidth="1"/>
    <col min="2052" max="2052" width="5.42578125" style="27" bestFit="1" customWidth="1"/>
    <col min="2053" max="2053" width="9.42578125" style="27" bestFit="1" customWidth="1"/>
    <col min="2054" max="2054" width="5.42578125" style="27" bestFit="1" customWidth="1"/>
    <col min="2055" max="2055" width="9.42578125" style="27" bestFit="1" customWidth="1"/>
    <col min="2056" max="2056" width="5.42578125" style="27" bestFit="1" customWidth="1"/>
    <col min="2057" max="2057" width="9.42578125" style="27" bestFit="1" customWidth="1"/>
    <col min="2058" max="2058" width="5.42578125" style="27" bestFit="1" customWidth="1"/>
    <col min="2059" max="2285" width="9.140625" style="27"/>
    <col min="2286" max="2286" width="20.85546875" style="27" customWidth="1"/>
    <col min="2287" max="2296" width="0" style="27" hidden="1" customWidth="1"/>
    <col min="2297" max="2297" width="9.42578125" style="27" bestFit="1" customWidth="1"/>
    <col min="2298" max="2298" width="5.42578125" style="27" bestFit="1" customWidth="1"/>
    <col min="2299" max="2299" width="9.42578125" style="27" bestFit="1" customWidth="1"/>
    <col min="2300" max="2300" width="5.42578125" style="27" bestFit="1" customWidth="1"/>
    <col min="2301" max="2301" width="9.42578125" style="27" bestFit="1" customWidth="1"/>
    <col min="2302" max="2302" width="5.42578125" style="27" bestFit="1" customWidth="1"/>
    <col min="2303" max="2303" width="9.42578125" style="27" bestFit="1" customWidth="1"/>
    <col min="2304" max="2304" width="5.42578125" style="27" bestFit="1" customWidth="1"/>
    <col min="2305" max="2305" width="9.42578125" style="27" bestFit="1" customWidth="1"/>
    <col min="2306" max="2306" width="5.42578125" style="27" bestFit="1" customWidth="1"/>
    <col min="2307" max="2307" width="9.42578125" style="27" bestFit="1" customWidth="1"/>
    <col min="2308" max="2308" width="5.42578125" style="27" bestFit="1" customWidth="1"/>
    <col min="2309" max="2309" width="9.42578125" style="27" bestFit="1" customWidth="1"/>
    <col min="2310" max="2310" width="5.42578125" style="27" bestFit="1" customWidth="1"/>
    <col min="2311" max="2311" width="9.42578125" style="27" bestFit="1" customWidth="1"/>
    <col min="2312" max="2312" width="5.42578125" style="27" bestFit="1" customWidth="1"/>
    <col min="2313" max="2313" width="9.42578125" style="27" bestFit="1" customWidth="1"/>
    <col min="2314" max="2314" width="5.42578125" style="27" bestFit="1" customWidth="1"/>
    <col min="2315" max="2541" width="9.140625" style="27"/>
    <col min="2542" max="2542" width="20.85546875" style="27" customWidth="1"/>
    <col min="2543" max="2552" width="0" style="27" hidden="1" customWidth="1"/>
    <col min="2553" max="2553" width="9.42578125" style="27" bestFit="1" customWidth="1"/>
    <col min="2554" max="2554" width="5.42578125" style="27" bestFit="1" customWidth="1"/>
    <col min="2555" max="2555" width="9.42578125" style="27" bestFit="1" customWidth="1"/>
    <col min="2556" max="2556" width="5.42578125" style="27" bestFit="1" customWidth="1"/>
    <col min="2557" max="2557" width="9.42578125" style="27" bestFit="1" customWidth="1"/>
    <col min="2558" max="2558" width="5.42578125" style="27" bestFit="1" customWidth="1"/>
    <col min="2559" max="2559" width="9.42578125" style="27" bestFit="1" customWidth="1"/>
    <col min="2560" max="2560" width="5.42578125" style="27" bestFit="1" customWidth="1"/>
    <col min="2561" max="2561" width="9.42578125" style="27" bestFit="1" customWidth="1"/>
    <col min="2562" max="2562" width="5.42578125" style="27" bestFit="1" customWidth="1"/>
    <col min="2563" max="2563" width="9.42578125" style="27" bestFit="1" customWidth="1"/>
    <col min="2564" max="2564" width="5.42578125" style="27" bestFit="1" customWidth="1"/>
    <col min="2565" max="2565" width="9.42578125" style="27" bestFit="1" customWidth="1"/>
    <col min="2566" max="2566" width="5.42578125" style="27" bestFit="1" customWidth="1"/>
    <col min="2567" max="2567" width="9.42578125" style="27" bestFit="1" customWidth="1"/>
    <col min="2568" max="2568" width="5.42578125" style="27" bestFit="1" customWidth="1"/>
    <col min="2569" max="2569" width="9.42578125" style="27" bestFit="1" customWidth="1"/>
    <col min="2570" max="2570" width="5.42578125" style="27" bestFit="1" customWidth="1"/>
    <col min="2571" max="2797" width="9.140625" style="27"/>
    <col min="2798" max="2798" width="20.85546875" style="27" customWidth="1"/>
    <col min="2799" max="2808" width="0" style="27" hidden="1" customWidth="1"/>
    <col min="2809" max="2809" width="9.42578125" style="27" bestFit="1" customWidth="1"/>
    <col min="2810" max="2810" width="5.42578125" style="27" bestFit="1" customWidth="1"/>
    <col min="2811" max="2811" width="9.42578125" style="27" bestFit="1" customWidth="1"/>
    <col min="2812" max="2812" width="5.42578125" style="27" bestFit="1" customWidth="1"/>
    <col min="2813" max="2813" width="9.42578125" style="27" bestFit="1" customWidth="1"/>
    <col min="2814" max="2814" width="5.42578125" style="27" bestFit="1" customWidth="1"/>
    <col min="2815" max="2815" width="9.42578125" style="27" bestFit="1" customWidth="1"/>
    <col min="2816" max="2816" width="5.42578125" style="27" bestFit="1" customWidth="1"/>
    <col min="2817" max="2817" width="9.42578125" style="27" bestFit="1" customWidth="1"/>
    <col min="2818" max="2818" width="5.42578125" style="27" bestFit="1" customWidth="1"/>
    <col min="2819" max="2819" width="9.42578125" style="27" bestFit="1" customWidth="1"/>
    <col min="2820" max="2820" width="5.42578125" style="27" bestFit="1" customWidth="1"/>
    <col min="2821" max="2821" width="9.42578125" style="27" bestFit="1" customWidth="1"/>
    <col min="2822" max="2822" width="5.42578125" style="27" bestFit="1" customWidth="1"/>
    <col min="2823" max="2823" width="9.42578125" style="27" bestFit="1" customWidth="1"/>
    <col min="2824" max="2824" width="5.42578125" style="27" bestFit="1" customWidth="1"/>
    <col min="2825" max="2825" width="9.42578125" style="27" bestFit="1" customWidth="1"/>
    <col min="2826" max="2826" width="5.42578125" style="27" bestFit="1" customWidth="1"/>
    <col min="2827" max="3053" width="9.140625" style="27"/>
    <col min="3054" max="3054" width="20.85546875" style="27" customWidth="1"/>
    <col min="3055" max="3064" width="0" style="27" hidden="1" customWidth="1"/>
    <col min="3065" max="3065" width="9.42578125" style="27" bestFit="1" customWidth="1"/>
    <col min="3066" max="3066" width="5.42578125" style="27" bestFit="1" customWidth="1"/>
    <col min="3067" max="3067" width="9.42578125" style="27" bestFit="1" customWidth="1"/>
    <col min="3068" max="3068" width="5.42578125" style="27" bestFit="1" customWidth="1"/>
    <col min="3069" max="3069" width="9.42578125" style="27" bestFit="1" customWidth="1"/>
    <col min="3070" max="3070" width="5.42578125" style="27" bestFit="1" customWidth="1"/>
    <col min="3071" max="3071" width="9.42578125" style="27" bestFit="1" customWidth="1"/>
    <col min="3072" max="3072" width="5.42578125" style="27" bestFit="1" customWidth="1"/>
    <col min="3073" max="3073" width="9.42578125" style="27" bestFit="1" customWidth="1"/>
    <col min="3074" max="3074" width="5.42578125" style="27" bestFit="1" customWidth="1"/>
    <col min="3075" max="3075" width="9.42578125" style="27" bestFit="1" customWidth="1"/>
    <col min="3076" max="3076" width="5.42578125" style="27" bestFit="1" customWidth="1"/>
    <col min="3077" max="3077" width="9.42578125" style="27" bestFit="1" customWidth="1"/>
    <col min="3078" max="3078" width="5.42578125" style="27" bestFit="1" customWidth="1"/>
    <col min="3079" max="3079" width="9.42578125" style="27" bestFit="1" customWidth="1"/>
    <col min="3080" max="3080" width="5.42578125" style="27" bestFit="1" customWidth="1"/>
    <col min="3081" max="3081" width="9.42578125" style="27" bestFit="1" customWidth="1"/>
    <col min="3082" max="3082" width="5.42578125" style="27" bestFit="1" customWidth="1"/>
    <col min="3083" max="3309" width="9.140625" style="27"/>
    <col min="3310" max="3310" width="20.85546875" style="27" customWidth="1"/>
    <col min="3311" max="3320" width="0" style="27" hidden="1" customWidth="1"/>
    <col min="3321" max="3321" width="9.42578125" style="27" bestFit="1" customWidth="1"/>
    <col min="3322" max="3322" width="5.42578125" style="27" bestFit="1" customWidth="1"/>
    <col min="3323" max="3323" width="9.42578125" style="27" bestFit="1" customWidth="1"/>
    <col min="3324" max="3324" width="5.42578125" style="27" bestFit="1" customWidth="1"/>
    <col min="3325" max="3325" width="9.42578125" style="27" bestFit="1" customWidth="1"/>
    <col min="3326" max="3326" width="5.42578125" style="27" bestFit="1" customWidth="1"/>
    <col min="3327" max="3327" width="9.42578125" style="27" bestFit="1" customWidth="1"/>
    <col min="3328" max="3328" width="5.42578125" style="27" bestFit="1" customWidth="1"/>
    <col min="3329" max="3329" width="9.42578125" style="27" bestFit="1" customWidth="1"/>
    <col min="3330" max="3330" width="5.42578125" style="27" bestFit="1" customWidth="1"/>
    <col min="3331" max="3331" width="9.42578125" style="27" bestFit="1" customWidth="1"/>
    <col min="3332" max="3332" width="5.42578125" style="27" bestFit="1" customWidth="1"/>
    <col min="3333" max="3333" width="9.42578125" style="27" bestFit="1" customWidth="1"/>
    <col min="3334" max="3334" width="5.42578125" style="27" bestFit="1" customWidth="1"/>
    <col min="3335" max="3335" width="9.42578125" style="27" bestFit="1" customWidth="1"/>
    <col min="3336" max="3336" width="5.42578125" style="27" bestFit="1" customWidth="1"/>
    <col min="3337" max="3337" width="9.42578125" style="27" bestFit="1" customWidth="1"/>
    <col min="3338" max="3338" width="5.42578125" style="27" bestFit="1" customWidth="1"/>
    <col min="3339" max="3565" width="9.140625" style="27"/>
    <col min="3566" max="3566" width="20.85546875" style="27" customWidth="1"/>
    <col min="3567" max="3576" width="0" style="27" hidden="1" customWidth="1"/>
    <col min="3577" max="3577" width="9.42578125" style="27" bestFit="1" customWidth="1"/>
    <col min="3578" max="3578" width="5.42578125" style="27" bestFit="1" customWidth="1"/>
    <col min="3579" max="3579" width="9.42578125" style="27" bestFit="1" customWidth="1"/>
    <col min="3580" max="3580" width="5.42578125" style="27" bestFit="1" customWidth="1"/>
    <col min="3581" max="3581" width="9.42578125" style="27" bestFit="1" customWidth="1"/>
    <col min="3582" max="3582" width="5.42578125" style="27" bestFit="1" customWidth="1"/>
    <col min="3583" max="3583" width="9.42578125" style="27" bestFit="1" customWidth="1"/>
    <col min="3584" max="3584" width="5.42578125" style="27" bestFit="1" customWidth="1"/>
    <col min="3585" max="3585" width="9.42578125" style="27" bestFit="1" customWidth="1"/>
    <col min="3586" max="3586" width="5.42578125" style="27" bestFit="1" customWidth="1"/>
    <col min="3587" max="3587" width="9.42578125" style="27" bestFit="1" customWidth="1"/>
    <col min="3588" max="3588" width="5.42578125" style="27" bestFit="1" customWidth="1"/>
    <col min="3589" max="3589" width="9.42578125" style="27" bestFit="1" customWidth="1"/>
    <col min="3590" max="3590" width="5.42578125" style="27" bestFit="1" customWidth="1"/>
    <col min="3591" max="3591" width="9.42578125" style="27" bestFit="1" customWidth="1"/>
    <col min="3592" max="3592" width="5.42578125" style="27" bestFit="1" customWidth="1"/>
    <col min="3593" max="3593" width="9.42578125" style="27" bestFit="1" customWidth="1"/>
    <col min="3594" max="3594" width="5.42578125" style="27" bestFit="1" customWidth="1"/>
    <col min="3595" max="3821" width="9.140625" style="27"/>
    <col min="3822" max="3822" width="20.85546875" style="27" customWidth="1"/>
    <col min="3823" max="3832" width="0" style="27" hidden="1" customWidth="1"/>
    <col min="3833" max="3833" width="9.42578125" style="27" bestFit="1" customWidth="1"/>
    <col min="3834" max="3834" width="5.42578125" style="27" bestFit="1" customWidth="1"/>
    <col min="3835" max="3835" width="9.42578125" style="27" bestFit="1" customWidth="1"/>
    <col min="3836" max="3836" width="5.42578125" style="27" bestFit="1" customWidth="1"/>
    <col min="3837" max="3837" width="9.42578125" style="27" bestFit="1" customWidth="1"/>
    <col min="3838" max="3838" width="5.42578125" style="27" bestFit="1" customWidth="1"/>
    <col min="3839" max="3839" width="9.42578125" style="27" bestFit="1" customWidth="1"/>
    <col min="3840" max="3840" width="5.42578125" style="27" bestFit="1" customWidth="1"/>
    <col min="3841" max="3841" width="9.42578125" style="27" bestFit="1" customWidth="1"/>
    <col min="3842" max="3842" width="5.42578125" style="27" bestFit="1" customWidth="1"/>
    <col min="3843" max="3843" width="9.42578125" style="27" bestFit="1" customWidth="1"/>
    <col min="3844" max="3844" width="5.42578125" style="27" bestFit="1" customWidth="1"/>
    <col min="3845" max="3845" width="9.42578125" style="27" bestFit="1" customWidth="1"/>
    <col min="3846" max="3846" width="5.42578125" style="27" bestFit="1" customWidth="1"/>
    <col min="3847" max="3847" width="9.42578125" style="27" bestFit="1" customWidth="1"/>
    <col min="3848" max="3848" width="5.42578125" style="27" bestFit="1" customWidth="1"/>
    <col min="3849" max="3849" width="9.42578125" style="27" bestFit="1" customWidth="1"/>
    <col min="3850" max="3850" width="5.42578125" style="27" bestFit="1" customWidth="1"/>
    <col min="3851" max="4077" width="9.140625" style="27"/>
    <col min="4078" max="4078" width="20.85546875" style="27" customWidth="1"/>
    <col min="4079" max="4088" width="0" style="27" hidden="1" customWidth="1"/>
    <col min="4089" max="4089" width="9.42578125" style="27" bestFit="1" customWidth="1"/>
    <col min="4090" max="4090" width="5.42578125" style="27" bestFit="1" customWidth="1"/>
    <col min="4091" max="4091" width="9.42578125" style="27" bestFit="1" customWidth="1"/>
    <col min="4092" max="4092" width="5.42578125" style="27" bestFit="1" customWidth="1"/>
    <col min="4093" max="4093" width="9.42578125" style="27" bestFit="1" customWidth="1"/>
    <col min="4094" max="4094" width="5.42578125" style="27" bestFit="1" customWidth="1"/>
    <col min="4095" max="4095" width="9.42578125" style="27" bestFit="1" customWidth="1"/>
    <col min="4096" max="4096" width="5.42578125" style="27" bestFit="1" customWidth="1"/>
    <col min="4097" max="4097" width="9.42578125" style="27" bestFit="1" customWidth="1"/>
    <col min="4098" max="4098" width="5.42578125" style="27" bestFit="1" customWidth="1"/>
    <col min="4099" max="4099" width="9.42578125" style="27" bestFit="1" customWidth="1"/>
    <col min="4100" max="4100" width="5.42578125" style="27" bestFit="1" customWidth="1"/>
    <col min="4101" max="4101" width="9.42578125" style="27" bestFit="1" customWidth="1"/>
    <col min="4102" max="4102" width="5.42578125" style="27" bestFit="1" customWidth="1"/>
    <col min="4103" max="4103" width="9.42578125" style="27" bestFit="1" customWidth="1"/>
    <col min="4104" max="4104" width="5.42578125" style="27" bestFit="1" customWidth="1"/>
    <col min="4105" max="4105" width="9.42578125" style="27" bestFit="1" customWidth="1"/>
    <col min="4106" max="4106" width="5.42578125" style="27" bestFit="1" customWidth="1"/>
    <col min="4107" max="4333" width="9.140625" style="27"/>
    <col min="4334" max="4334" width="20.85546875" style="27" customWidth="1"/>
    <col min="4335" max="4344" width="0" style="27" hidden="1" customWidth="1"/>
    <col min="4345" max="4345" width="9.42578125" style="27" bestFit="1" customWidth="1"/>
    <col min="4346" max="4346" width="5.42578125" style="27" bestFit="1" customWidth="1"/>
    <col min="4347" max="4347" width="9.42578125" style="27" bestFit="1" customWidth="1"/>
    <col min="4348" max="4348" width="5.42578125" style="27" bestFit="1" customWidth="1"/>
    <col min="4349" max="4349" width="9.42578125" style="27" bestFit="1" customWidth="1"/>
    <col min="4350" max="4350" width="5.42578125" style="27" bestFit="1" customWidth="1"/>
    <col min="4351" max="4351" width="9.42578125" style="27" bestFit="1" customWidth="1"/>
    <col min="4352" max="4352" width="5.42578125" style="27" bestFit="1" customWidth="1"/>
    <col min="4353" max="4353" width="9.42578125" style="27" bestFit="1" customWidth="1"/>
    <col min="4354" max="4354" width="5.42578125" style="27" bestFit="1" customWidth="1"/>
    <col min="4355" max="4355" width="9.42578125" style="27" bestFit="1" customWidth="1"/>
    <col min="4356" max="4356" width="5.42578125" style="27" bestFit="1" customWidth="1"/>
    <col min="4357" max="4357" width="9.42578125" style="27" bestFit="1" customWidth="1"/>
    <col min="4358" max="4358" width="5.42578125" style="27" bestFit="1" customWidth="1"/>
    <col min="4359" max="4359" width="9.42578125" style="27" bestFit="1" customWidth="1"/>
    <col min="4360" max="4360" width="5.42578125" style="27" bestFit="1" customWidth="1"/>
    <col min="4361" max="4361" width="9.42578125" style="27" bestFit="1" customWidth="1"/>
    <col min="4362" max="4362" width="5.42578125" style="27" bestFit="1" customWidth="1"/>
    <col min="4363" max="4589" width="9.140625" style="27"/>
    <col min="4590" max="4590" width="20.85546875" style="27" customWidth="1"/>
    <col min="4591" max="4600" width="0" style="27" hidden="1" customWidth="1"/>
    <col min="4601" max="4601" width="9.42578125" style="27" bestFit="1" customWidth="1"/>
    <col min="4602" max="4602" width="5.42578125" style="27" bestFit="1" customWidth="1"/>
    <col min="4603" max="4603" width="9.42578125" style="27" bestFit="1" customWidth="1"/>
    <col min="4604" max="4604" width="5.42578125" style="27" bestFit="1" customWidth="1"/>
    <col min="4605" max="4605" width="9.42578125" style="27" bestFit="1" customWidth="1"/>
    <col min="4606" max="4606" width="5.42578125" style="27" bestFit="1" customWidth="1"/>
    <col min="4607" max="4607" width="9.42578125" style="27" bestFit="1" customWidth="1"/>
    <col min="4608" max="4608" width="5.42578125" style="27" bestFit="1" customWidth="1"/>
    <col min="4609" max="4609" width="9.42578125" style="27" bestFit="1" customWidth="1"/>
    <col min="4610" max="4610" width="5.42578125" style="27" bestFit="1" customWidth="1"/>
    <col min="4611" max="4611" width="9.42578125" style="27" bestFit="1" customWidth="1"/>
    <col min="4612" max="4612" width="5.42578125" style="27" bestFit="1" customWidth="1"/>
    <col min="4613" max="4613" width="9.42578125" style="27" bestFit="1" customWidth="1"/>
    <col min="4614" max="4614" width="5.42578125" style="27" bestFit="1" customWidth="1"/>
    <col min="4615" max="4615" width="9.42578125" style="27" bestFit="1" customWidth="1"/>
    <col min="4616" max="4616" width="5.42578125" style="27" bestFit="1" customWidth="1"/>
    <col min="4617" max="4617" width="9.42578125" style="27" bestFit="1" customWidth="1"/>
    <col min="4618" max="4618" width="5.42578125" style="27" bestFit="1" customWidth="1"/>
    <col min="4619" max="4845" width="9.140625" style="27"/>
    <col min="4846" max="4846" width="20.85546875" style="27" customWidth="1"/>
    <col min="4847" max="4856" width="0" style="27" hidden="1" customWidth="1"/>
    <col min="4857" max="4857" width="9.42578125" style="27" bestFit="1" customWidth="1"/>
    <col min="4858" max="4858" width="5.42578125" style="27" bestFit="1" customWidth="1"/>
    <col min="4859" max="4859" width="9.42578125" style="27" bestFit="1" customWidth="1"/>
    <col min="4860" max="4860" width="5.42578125" style="27" bestFit="1" customWidth="1"/>
    <col min="4861" max="4861" width="9.42578125" style="27" bestFit="1" customWidth="1"/>
    <col min="4862" max="4862" width="5.42578125" style="27" bestFit="1" customWidth="1"/>
    <col min="4863" max="4863" width="9.42578125" style="27" bestFit="1" customWidth="1"/>
    <col min="4864" max="4864" width="5.42578125" style="27" bestFit="1" customWidth="1"/>
    <col min="4865" max="4865" width="9.42578125" style="27" bestFit="1" customWidth="1"/>
    <col min="4866" max="4866" width="5.42578125" style="27" bestFit="1" customWidth="1"/>
    <col min="4867" max="4867" width="9.42578125" style="27" bestFit="1" customWidth="1"/>
    <col min="4868" max="4868" width="5.42578125" style="27" bestFit="1" customWidth="1"/>
    <col min="4869" max="4869" width="9.42578125" style="27" bestFit="1" customWidth="1"/>
    <col min="4870" max="4870" width="5.42578125" style="27" bestFit="1" customWidth="1"/>
    <col min="4871" max="4871" width="9.42578125" style="27" bestFit="1" customWidth="1"/>
    <col min="4872" max="4872" width="5.42578125" style="27" bestFit="1" customWidth="1"/>
    <col min="4873" max="4873" width="9.42578125" style="27" bestFit="1" customWidth="1"/>
    <col min="4874" max="4874" width="5.42578125" style="27" bestFit="1" customWidth="1"/>
    <col min="4875" max="5101" width="9.140625" style="27"/>
    <col min="5102" max="5102" width="20.85546875" style="27" customWidth="1"/>
    <col min="5103" max="5112" width="0" style="27" hidden="1" customWidth="1"/>
    <col min="5113" max="5113" width="9.42578125" style="27" bestFit="1" customWidth="1"/>
    <col min="5114" max="5114" width="5.42578125" style="27" bestFit="1" customWidth="1"/>
    <col min="5115" max="5115" width="9.42578125" style="27" bestFit="1" customWidth="1"/>
    <col min="5116" max="5116" width="5.42578125" style="27" bestFit="1" customWidth="1"/>
    <col min="5117" max="5117" width="9.42578125" style="27" bestFit="1" customWidth="1"/>
    <col min="5118" max="5118" width="5.42578125" style="27" bestFit="1" customWidth="1"/>
    <col min="5119" max="5119" width="9.42578125" style="27" bestFit="1" customWidth="1"/>
    <col min="5120" max="5120" width="5.42578125" style="27" bestFit="1" customWidth="1"/>
    <col min="5121" max="5121" width="9.42578125" style="27" bestFit="1" customWidth="1"/>
    <col min="5122" max="5122" width="5.42578125" style="27" bestFit="1" customWidth="1"/>
    <col min="5123" max="5123" width="9.42578125" style="27" bestFit="1" customWidth="1"/>
    <col min="5124" max="5124" width="5.42578125" style="27" bestFit="1" customWidth="1"/>
    <col min="5125" max="5125" width="9.42578125" style="27" bestFit="1" customWidth="1"/>
    <col min="5126" max="5126" width="5.42578125" style="27" bestFit="1" customWidth="1"/>
    <col min="5127" max="5127" width="9.42578125" style="27" bestFit="1" customWidth="1"/>
    <col min="5128" max="5128" width="5.42578125" style="27" bestFit="1" customWidth="1"/>
    <col min="5129" max="5129" width="9.42578125" style="27" bestFit="1" customWidth="1"/>
    <col min="5130" max="5130" width="5.42578125" style="27" bestFit="1" customWidth="1"/>
    <col min="5131" max="5357" width="9.140625" style="27"/>
    <col min="5358" max="5358" width="20.85546875" style="27" customWidth="1"/>
    <col min="5359" max="5368" width="0" style="27" hidden="1" customWidth="1"/>
    <col min="5369" max="5369" width="9.42578125" style="27" bestFit="1" customWidth="1"/>
    <col min="5370" max="5370" width="5.42578125" style="27" bestFit="1" customWidth="1"/>
    <col min="5371" max="5371" width="9.42578125" style="27" bestFit="1" customWidth="1"/>
    <col min="5372" max="5372" width="5.42578125" style="27" bestFit="1" customWidth="1"/>
    <col min="5373" max="5373" width="9.42578125" style="27" bestFit="1" customWidth="1"/>
    <col min="5374" max="5374" width="5.42578125" style="27" bestFit="1" customWidth="1"/>
    <col min="5375" max="5375" width="9.42578125" style="27" bestFit="1" customWidth="1"/>
    <col min="5376" max="5376" width="5.42578125" style="27" bestFit="1" customWidth="1"/>
    <col min="5377" max="5377" width="9.42578125" style="27" bestFit="1" customWidth="1"/>
    <col min="5378" max="5378" width="5.42578125" style="27" bestFit="1" customWidth="1"/>
    <col min="5379" max="5379" width="9.42578125" style="27" bestFit="1" customWidth="1"/>
    <col min="5380" max="5380" width="5.42578125" style="27" bestFit="1" customWidth="1"/>
    <col min="5381" max="5381" width="9.42578125" style="27" bestFit="1" customWidth="1"/>
    <col min="5382" max="5382" width="5.42578125" style="27" bestFit="1" customWidth="1"/>
    <col min="5383" max="5383" width="9.42578125" style="27" bestFit="1" customWidth="1"/>
    <col min="5384" max="5384" width="5.42578125" style="27" bestFit="1" customWidth="1"/>
    <col min="5385" max="5385" width="9.42578125" style="27" bestFit="1" customWidth="1"/>
    <col min="5386" max="5386" width="5.42578125" style="27" bestFit="1" customWidth="1"/>
    <col min="5387" max="5613" width="9.140625" style="27"/>
    <col min="5614" max="5614" width="20.85546875" style="27" customWidth="1"/>
    <col min="5615" max="5624" width="0" style="27" hidden="1" customWidth="1"/>
    <col min="5625" max="5625" width="9.42578125" style="27" bestFit="1" customWidth="1"/>
    <col min="5626" max="5626" width="5.42578125" style="27" bestFit="1" customWidth="1"/>
    <col min="5627" max="5627" width="9.42578125" style="27" bestFit="1" customWidth="1"/>
    <col min="5628" max="5628" width="5.42578125" style="27" bestFit="1" customWidth="1"/>
    <col min="5629" max="5629" width="9.42578125" style="27" bestFit="1" customWidth="1"/>
    <col min="5630" max="5630" width="5.42578125" style="27" bestFit="1" customWidth="1"/>
    <col min="5631" max="5631" width="9.42578125" style="27" bestFit="1" customWidth="1"/>
    <col min="5632" max="5632" width="5.42578125" style="27" bestFit="1" customWidth="1"/>
    <col min="5633" max="5633" width="9.42578125" style="27" bestFit="1" customWidth="1"/>
    <col min="5634" max="5634" width="5.42578125" style="27" bestFit="1" customWidth="1"/>
    <col min="5635" max="5635" width="9.42578125" style="27" bestFit="1" customWidth="1"/>
    <col min="5636" max="5636" width="5.42578125" style="27" bestFit="1" customWidth="1"/>
    <col min="5637" max="5637" width="9.42578125" style="27" bestFit="1" customWidth="1"/>
    <col min="5638" max="5638" width="5.42578125" style="27" bestFit="1" customWidth="1"/>
    <col min="5639" max="5639" width="9.42578125" style="27" bestFit="1" customWidth="1"/>
    <col min="5640" max="5640" width="5.42578125" style="27" bestFit="1" customWidth="1"/>
    <col min="5641" max="5641" width="9.42578125" style="27" bestFit="1" customWidth="1"/>
    <col min="5642" max="5642" width="5.42578125" style="27" bestFit="1" customWidth="1"/>
    <col min="5643" max="5869" width="9.140625" style="27"/>
    <col min="5870" max="5870" width="20.85546875" style="27" customWidth="1"/>
    <col min="5871" max="5880" width="0" style="27" hidden="1" customWidth="1"/>
    <col min="5881" max="5881" width="9.42578125" style="27" bestFit="1" customWidth="1"/>
    <col min="5882" max="5882" width="5.42578125" style="27" bestFit="1" customWidth="1"/>
    <col min="5883" max="5883" width="9.42578125" style="27" bestFit="1" customWidth="1"/>
    <col min="5884" max="5884" width="5.42578125" style="27" bestFit="1" customWidth="1"/>
    <col min="5885" max="5885" width="9.42578125" style="27" bestFit="1" customWidth="1"/>
    <col min="5886" max="5886" width="5.42578125" style="27" bestFit="1" customWidth="1"/>
    <col min="5887" max="5887" width="9.42578125" style="27" bestFit="1" customWidth="1"/>
    <col min="5888" max="5888" width="5.42578125" style="27" bestFit="1" customWidth="1"/>
    <col min="5889" max="5889" width="9.42578125" style="27" bestFit="1" customWidth="1"/>
    <col min="5890" max="5890" width="5.42578125" style="27" bestFit="1" customWidth="1"/>
    <col min="5891" max="5891" width="9.42578125" style="27" bestFit="1" customWidth="1"/>
    <col min="5892" max="5892" width="5.42578125" style="27" bestFit="1" customWidth="1"/>
    <col min="5893" max="5893" width="9.42578125" style="27" bestFit="1" customWidth="1"/>
    <col min="5894" max="5894" width="5.42578125" style="27" bestFit="1" customWidth="1"/>
    <col min="5895" max="5895" width="9.42578125" style="27" bestFit="1" customWidth="1"/>
    <col min="5896" max="5896" width="5.42578125" style="27" bestFit="1" customWidth="1"/>
    <col min="5897" max="5897" width="9.42578125" style="27" bestFit="1" customWidth="1"/>
    <col min="5898" max="5898" width="5.42578125" style="27" bestFit="1" customWidth="1"/>
    <col min="5899" max="6125" width="9.140625" style="27"/>
    <col min="6126" max="6126" width="20.85546875" style="27" customWidth="1"/>
    <col min="6127" max="6136" width="0" style="27" hidden="1" customWidth="1"/>
    <col min="6137" max="6137" width="9.42578125" style="27" bestFit="1" customWidth="1"/>
    <col min="6138" max="6138" width="5.42578125" style="27" bestFit="1" customWidth="1"/>
    <col min="6139" max="6139" width="9.42578125" style="27" bestFit="1" customWidth="1"/>
    <col min="6140" max="6140" width="5.42578125" style="27" bestFit="1" customWidth="1"/>
    <col min="6141" max="6141" width="9.42578125" style="27" bestFit="1" customWidth="1"/>
    <col min="6142" max="6142" width="5.42578125" style="27" bestFit="1" customWidth="1"/>
    <col min="6143" max="6143" width="9.42578125" style="27" bestFit="1" customWidth="1"/>
    <col min="6144" max="6144" width="5.42578125" style="27" bestFit="1" customWidth="1"/>
    <col min="6145" max="6145" width="9.42578125" style="27" bestFit="1" customWidth="1"/>
    <col min="6146" max="6146" width="5.42578125" style="27" bestFit="1" customWidth="1"/>
    <col min="6147" max="6147" width="9.42578125" style="27" bestFit="1" customWidth="1"/>
    <col min="6148" max="6148" width="5.42578125" style="27" bestFit="1" customWidth="1"/>
    <col min="6149" max="6149" width="9.42578125" style="27" bestFit="1" customWidth="1"/>
    <col min="6150" max="6150" width="5.42578125" style="27" bestFit="1" customWidth="1"/>
    <col min="6151" max="6151" width="9.42578125" style="27" bestFit="1" customWidth="1"/>
    <col min="6152" max="6152" width="5.42578125" style="27" bestFit="1" customWidth="1"/>
    <col min="6153" max="6153" width="9.42578125" style="27" bestFit="1" customWidth="1"/>
    <col min="6154" max="6154" width="5.42578125" style="27" bestFit="1" customWidth="1"/>
    <col min="6155" max="6381" width="9.140625" style="27"/>
    <col min="6382" max="6382" width="20.85546875" style="27" customWidth="1"/>
    <col min="6383" max="6392" width="0" style="27" hidden="1" customWidth="1"/>
    <col min="6393" max="6393" width="9.42578125" style="27" bestFit="1" customWidth="1"/>
    <col min="6394" max="6394" width="5.42578125" style="27" bestFit="1" customWidth="1"/>
    <col min="6395" max="6395" width="9.42578125" style="27" bestFit="1" customWidth="1"/>
    <col min="6396" max="6396" width="5.42578125" style="27" bestFit="1" customWidth="1"/>
    <col min="6397" max="6397" width="9.42578125" style="27" bestFit="1" customWidth="1"/>
    <col min="6398" max="6398" width="5.42578125" style="27" bestFit="1" customWidth="1"/>
    <col min="6399" max="6399" width="9.42578125" style="27" bestFit="1" customWidth="1"/>
    <col min="6400" max="6400" width="5.42578125" style="27" bestFit="1" customWidth="1"/>
    <col min="6401" max="6401" width="9.42578125" style="27" bestFit="1" customWidth="1"/>
    <col min="6402" max="6402" width="5.42578125" style="27" bestFit="1" customWidth="1"/>
    <col min="6403" max="6403" width="9.42578125" style="27" bestFit="1" customWidth="1"/>
    <col min="6404" max="6404" width="5.42578125" style="27" bestFit="1" customWidth="1"/>
    <col min="6405" max="6405" width="9.42578125" style="27" bestFit="1" customWidth="1"/>
    <col min="6406" max="6406" width="5.42578125" style="27" bestFit="1" customWidth="1"/>
    <col min="6407" max="6407" width="9.42578125" style="27" bestFit="1" customWidth="1"/>
    <col min="6408" max="6408" width="5.42578125" style="27" bestFit="1" customWidth="1"/>
    <col min="6409" max="6409" width="9.42578125" style="27" bestFit="1" customWidth="1"/>
    <col min="6410" max="6410" width="5.42578125" style="27" bestFit="1" customWidth="1"/>
    <col min="6411" max="6637" width="9.140625" style="27"/>
    <col min="6638" max="6638" width="20.85546875" style="27" customWidth="1"/>
    <col min="6639" max="6648" width="0" style="27" hidden="1" customWidth="1"/>
    <col min="6649" max="6649" width="9.42578125" style="27" bestFit="1" customWidth="1"/>
    <col min="6650" max="6650" width="5.42578125" style="27" bestFit="1" customWidth="1"/>
    <col min="6651" max="6651" width="9.42578125" style="27" bestFit="1" customWidth="1"/>
    <col min="6652" max="6652" width="5.42578125" style="27" bestFit="1" customWidth="1"/>
    <col min="6653" max="6653" width="9.42578125" style="27" bestFit="1" customWidth="1"/>
    <col min="6654" max="6654" width="5.42578125" style="27" bestFit="1" customWidth="1"/>
    <col min="6655" max="6655" width="9.42578125" style="27" bestFit="1" customWidth="1"/>
    <col min="6656" max="6656" width="5.42578125" style="27" bestFit="1" customWidth="1"/>
    <col min="6657" max="6657" width="9.42578125" style="27" bestFit="1" customWidth="1"/>
    <col min="6658" max="6658" width="5.42578125" style="27" bestFit="1" customWidth="1"/>
    <col min="6659" max="6659" width="9.42578125" style="27" bestFit="1" customWidth="1"/>
    <col min="6660" max="6660" width="5.42578125" style="27" bestFit="1" customWidth="1"/>
    <col min="6661" max="6661" width="9.42578125" style="27" bestFit="1" customWidth="1"/>
    <col min="6662" max="6662" width="5.42578125" style="27" bestFit="1" customWidth="1"/>
    <col min="6663" max="6663" width="9.42578125" style="27" bestFit="1" customWidth="1"/>
    <col min="6664" max="6664" width="5.42578125" style="27" bestFit="1" customWidth="1"/>
    <col min="6665" max="6665" width="9.42578125" style="27" bestFit="1" customWidth="1"/>
    <col min="6666" max="6666" width="5.42578125" style="27" bestFit="1" customWidth="1"/>
    <col min="6667" max="6893" width="9.140625" style="27"/>
    <col min="6894" max="6894" width="20.85546875" style="27" customWidth="1"/>
    <col min="6895" max="6904" width="0" style="27" hidden="1" customWidth="1"/>
    <col min="6905" max="6905" width="9.42578125" style="27" bestFit="1" customWidth="1"/>
    <col min="6906" max="6906" width="5.42578125" style="27" bestFit="1" customWidth="1"/>
    <col min="6907" max="6907" width="9.42578125" style="27" bestFit="1" customWidth="1"/>
    <col min="6908" max="6908" width="5.42578125" style="27" bestFit="1" customWidth="1"/>
    <col min="6909" max="6909" width="9.42578125" style="27" bestFit="1" customWidth="1"/>
    <col min="6910" max="6910" width="5.42578125" style="27" bestFit="1" customWidth="1"/>
    <col min="6911" max="6911" width="9.42578125" style="27" bestFit="1" customWidth="1"/>
    <col min="6912" max="6912" width="5.42578125" style="27" bestFit="1" customWidth="1"/>
    <col min="6913" max="6913" width="9.42578125" style="27" bestFit="1" customWidth="1"/>
    <col min="6914" max="6914" width="5.42578125" style="27" bestFit="1" customWidth="1"/>
    <col min="6915" max="6915" width="9.42578125" style="27" bestFit="1" customWidth="1"/>
    <col min="6916" max="6916" width="5.42578125" style="27" bestFit="1" customWidth="1"/>
    <col min="6917" max="6917" width="9.42578125" style="27" bestFit="1" customWidth="1"/>
    <col min="6918" max="6918" width="5.42578125" style="27" bestFit="1" customWidth="1"/>
    <col min="6919" max="6919" width="9.42578125" style="27" bestFit="1" customWidth="1"/>
    <col min="6920" max="6920" width="5.42578125" style="27" bestFit="1" customWidth="1"/>
    <col min="6921" max="6921" width="9.42578125" style="27" bestFit="1" customWidth="1"/>
    <col min="6922" max="6922" width="5.42578125" style="27" bestFit="1" customWidth="1"/>
    <col min="6923" max="7149" width="9.140625" style="27"/>
    <col min="7150" max="7150" width="20.85546875" style="27" customWidth="1"/>
    <col min="7151" max="7160" width="0" style="27" hidden="1" customWidth="1"/>
    <col min="7161" max="7161" width="9.42578125" style="27" bestFit="1" customWidth="1"/>
    <col min="7162" max="7162" width="5.42578125" style="27" bestFit="1" customWidth="1"/>
    <col min="7163" max="7163" width="9.42578125" style="27" bestFit="1" customWidth="1"/>
    <col min="7164" max="7164" width="5.42578125" style="27" bestFit="1" customWidth="1"/>
    <col min="7165" max="7165" width="9.42578125" style="27" bestFit="1" customWidth="1"/>
    <col min="7166" max="7166" width="5.42578125" style="27" bestFit="1" customWidth="1"/>
    <col min="7167" max="7167" width="9.42578125" style="27" bestFit="1" customWidth="1"/>
    <col min="7168" max="7168" width="5.42578125" style="27" bestFit="1" customWidth="1"/>
    <col min="7169" max="7169" width="9.42578125" style="27" bestFit="1" customWidth="1"/>
    <col min="7170" max="7170" width="5.42578125" style="27" bestFit="1" customWidth="1"/>
    <col min="7171" max="7171" width="9.42578125" style="27" bestFit="1" customWidth="1"/>
    <col min="7172" max="7172" width="5.42578125" style="27" bestFit="1" customWidth="1"/>
    <col min="7173" max="7173" width="9.42578125" style="27" bestFit="1" customWidth="1"/>
    <col min="7174" max="7174" width="5.42578125" style="27" bestFit="1" customWidth="1"/>
    <col min="7175" max="7175" width="9.42578125" style="27" bestFit="1" customWidth="1"/>
    <col min="7176" max="7176" width="5.42578125" style="27" bestFit="1" customWidth="1"/>
    <col min="7177" max="7177" width="9.42578125" style="27" bestFit="1" customWidth="1"/>
    <col min="7178" max="7178" width="5.42578125" style="27" bestFit="1" customWidth="1"/>
    <col min="7179" max="7405" width="9.140625" style="27"/>
    <col min="7406" max="7406" width="20.85546875" style="27" customWidth="1"/>
    <col min="7407" max="7416" width="0" style="27" hidden="1" customWidth="1"/>
    <col min="7417" max="7417" width="9.42578125" style="27" bestFit="1" customWidth="1"/>
    <col min="7418" max="7418" width="5.42578125" style="27" bestFit="1" customWidth="1"/>
    <col min="7419" max="7419" width="9.42578125" style="27" bestFit="1" customWidth="1"/>
    <col min="7420" max="7420" width="5.42578125" style="27" bestFit="1" customWidth="1"/>
    <col min="7421" max="7421" width="9.42578125" style="27" bestFit="1" customWidth="1"/>
    <col min="7422" max="7422" width="5.42578125" style="27" bestFit="1" customWidth="1"/>
    <col min="7423" max="7423" width="9.42578125" style="27" bestFit="1" customWidth="1"/>
    <col min="7424" max="7424" width="5.42578125" style="27" bestFit="1" customWidth="1"/>
    <col min="7425" max="7425" width="9.42578125" style="27" bestFit="1" customWidth="1"/>
    <col min="7426" max="7426" width="5.42578125" style="27" bestFit="1" customWidth="1"/>
    <col min="7427" max="7427" width="9.42578125" style="27" bestFit="1" customWidth="1"/>
    <col min="7428" max="7428" width="5.42578125" style="27" bestFit="1" customWidth="1"/>
    <col min="7429" max="7429" width="9.42578125" style="27" bestFit="1" customWidth="1"/>
    <col min="7430" max="7430" width="5.42578125" style="27" bestFit="1" customWidth="1"/>
    <col min="7431" max="7431" width="9.42578125" style="27" bestFit="1" customWidth="1"/>
    <col min="7432" max="7432" width="5.42578125" style="27" bestFit="1" customWidth="1"/>
    <col min="7433" max="7433" width="9.42578125" style="27" bestFit="1" customWidth="1"/>
    <col min="7434" max="7434" width="5.42578125" style="27" bestFit="1" customWidth="1"/>
    <col min="7435" max="7661" width="9.140625" style="27"/>
    <col min="7662" max="7662" width="20.85546875" style="27" customWidth="1"/>
    <col min="7663" max="7672" width="0" style="27" hidden="1" customWidth="1"/>
    <col min="7673" max="7673" width="9.42578125" style="27" bestFit="1" customWidth="1"/>
    <col min="7674" max="7674" width="5.42578125" style="27" bestFit="1" customWidth="1"/>
    <col min="7675" max="7675" width="9.42578125" style="27" bestFit="1" customWidth="1"/>
    <col min="7676" max="7676" width="5.42578125" style="27" bestFit="1" customWidth="1"/>
    <col min="7677" max="7677" width="9.42578125" style="27" bestFit="1" customWidth="1"/>
    <col min="7678" max="7678" width="5.42578125" style="27" bestFit="1" customWidth="1"/>
    <col min="7679" max="7679" width="9.42578125" style="27" bestFit="1" customWidth="1"/>
    <col min="7680" max="7680" width="5.42578125" style="27" bestFit="1" customWidth="1"/>
    <col min="7681" max="7681" width="9.42578125" style="27" bestFit="1" customWidth="1"/>
    <col min="7682" max="7682" width="5.42578125" style="27" bestFit="1" customWidth="1"/>
    <col min="7683" max="7683" width="9.42578125" style="27" bestFit="1" customWidth="1"/>
    <col min="7684" max="7684" width="5.42578125" style="27" bestFit="1" customWidth="1"/>
    <col min="7685" max="7685" width="9.42578125" style="27" bestFit="1" customWidth="1"/>
    <col min="7686" max="7686" width="5.42578125" style="27" bestFit="1" customWidth="1"/>
    <col min="7687" max="7687" width="9.42578125" style="27" bestFit="1" customWidth="1"/>
    <col min="7688" max="7688" width="5.42578125" style="27" bestFit="1" customWidth="1"/>
    <col min="7689" max="7689" width="9.42578125" style="27" bestFit="1" customWidth="1"/>
    <col min="7690" max="7690" width="5.42578125" style="27" bestFit="1" customWidth="1"/>
    <col min="7691" max="7917" width="9.140625" style="27"/>
    <col min="7918" max="7918" width="20.85546875" style="27" customWidth="1"/>
    <col min="7919" max="7928" width="0" style="27" hidden="1" customWidth="1"/>
    <col min="7929" max="7929" width="9.42578125" style="27" bestFit="1" customWidth="1"/>
    <col min="7930" max="7930" width="5.42578125" style="27" bestFit="1" customWidth="1"/>
    <col min="7931" max="7931" width="9.42578125" style="27" bestFit="1" customWidth="1"/>
    <col min="7932" max="7932" width="5.42578125" style="27" bestFit="1" customWidth="1"/>
    <col min="7933" max="7933" width="9.42578125" style="27" bestFit="1" customWidth="1"/>
    <col min="7934" max="7934" width="5.42578125" style="27" bestFit="1" customWidth="1"/>
    <col min="7935" max="7935" width="9.42578125" style="27" bestFit="1" customWidth="1"/>
    <col min="7936" max="7936" width="5.42578125" style="27" bestFit="1" customWidth="1"/>
    <col min="7937" max="7937" width="9.42578125" style="27" bestFit="1" customWidth="1"/>
    <col min="7938" max="7938" width="5.42578125" style="27" bestFit="1" customWidth="1"/>
    <col min="7939" max="7939" width="9.42578125" style="27" bestFit="1" customWidth="1"/>
    <col min="7940" max="7940" width="5.42578125" style="27" bestFit="1" customWidth="1"/>
    <col min="7941" max="7941" width="9.42578125" style="27" bestFit="1" customWidth="1"/>
    <col min="7942" max="7942" width="5.42578125" style="27" bestFit="1" customWidth="1"/>
    <col min="7943" max="7943" width="9.42578125" style="27" bestFit="1" customWidth="1"/>
    <col min="7944" max="7944" width="5.42578125" style="27" bestFit="1" customWidth="1"/>
    <col min="7945" max="7945" width="9.42578125" style="27" bestFit="1" customWidth="1"/>
    <col min="7946" max="7946" width="5.42578125" style="27" bestFit="1" customWidth="1"/>
    <col min="7947" max="8173" width="9.140625" style="27"/>
    <col min="8174" max="8174" width="20.85546875" style="27" customWidth="1"/>
    <col min="8175" max="8184" width="0" style="27" hidden="1" customWidth="1"/>
    <col min="8185" max="8185" width="9.42578125" style="27" bestFit="1" customWidth="1"/>
    <col min="8186" max="8186" width="5.42578125" style="27" bestFit="1" customWidth="1"/>
    <col min="8187" max="8187" width="9.42578125" style="27" bestFit="1" customWidth="1"/>
    <col min="8188" max="8188" width="5.42578125" style="27" bestFit="1" customWidth="1"/>
    <col min="8189" max="8189" width="9.42578125" style="27" bestFit="1" customWidth="1"/>
    <col min="8190" max="8190" width="5.42578125" style="27" bestFit="1" customWidth="1"/>
    <col min="8191" max="8191" width="9.42578125" style="27" bestFit="1" customWidth="1"/>
    <col min="8192" max="8192" width="5.42578125" style="27" bestFit="1" customWidth="1"/>
    <col min="8193" max="8193" width="9.42578125" style="27" bestFit="1" customWidth="1"/>
    <col min="8194" max="8194" width="5.42578125" style="27" bestFit="1" customWidth="1"/>
    <col min="8195" max="8195" width="9.42578125" style="27" bestFit="1" customWidth="1"/>
    <col min="8196" max="8196" width="5.42578125" style="27" bestFit="1" customWidth="1"/>
    <col min="8197" max="8197" width="9.42578125" style="27" bestFit="1" customWidth="1"/>
    <col min="8198" max="8198" width="5.42578125" style="27" bestFit="1" customWidth="1"/>
    <col min="8199" max="8199" width="9.42578125" style="27" bestFit="1" customWidth="1"/>
    <col min="8200" max="8200" width="5.42578125" style="27" bestFit="1" customWidth="1"/>
    <col min="8201" max="8201" width="9.42578125" style="27" bestFit="1" customWidth="1"/>
    <col min="8202" max="8202" width="5.42578125" style="27" bestFit="1" customWidth="1"/>
    <col min="8203" max="8429" width="9.140625" style="27"/>
    <col min="8430" max="8430" width="20.85546875" style="27" customWidth="1"/>
    <col min="8431" max="8440" width="0" style="27" hidden="1" customWidth="1"/>
    <col min="8441" max="8441" width="9.42578125" style="27" bestFit="1" customWidth="1"/>
    <col min="8442" max="8442" width="5.42578125" style="27" bestFit="1" customWidth="1"/>
    <col min="8443" max="8443" width="9.42578125" style="27" bestFit="1" customWidth="1"/>
    <col min="8444" max="8444" width="5.42578125" style="27" bestFit="1" customWidth="1"/>
    <col min="8445" max="8445" width="9.42578125" style="27" bestFit="1" customWidth="1"/>
    <col min="8446" max="8446" width="5.42578125" style="27" bestFit="1" customWidth="1"/>
    <col min="8447" max="8447" width="9.42578125" style="27" bestFit="1" customWidth="1"/>
    <col min="8448" max="8448" width="5.42578125" style="27" bestFit="1" customWidth="1"/>
    <col min="8449" max="8449" width="9.42578125" style="27" bestFit="1" customWidth="1"/>
    <col min="8450" max="8450" width="5.42578125" style="27" bestFit="1" customWidth="1"/>
    <col min="8451" max="8451" width="9.42578125" style="27" bestFit="1" customWidth="1"/>
    <col min="8452" max="8452" width="5.42578125" style="27" bestFit="1" customWidth="1"/>
    <col min="8453" max="8453" width="9.42578125" style="27" bestFit="1" customWidth="1"/>
    <col min="8454" max="8454" width="5.42578125" style="27" bestFit="1" customWidth="1"/>
    <col min="8455" max="8455" width="9.42578125" style="27" bestFit="1" customWidth="1"/>
    <col min="8456" max="8456" width="5.42578125" style="27" bestFit="1" customWidth="1"/>
    <col min="8457" max="8457" width="9.42578125" style="27" bestFit="1" customWidth="1"/>
    <col min="8458" max="8458" width="5.42578125" style="27" bestFit="1" customWidth="1"/>
    <col min="8459" max="8685" width="9.140625" style="27"/>
    <col min="8686" max="8686" width="20.85546875" style="27" customWidth="1"/>
    <col min="8687" max="8696" width="0" style="27" hidden="1" customWidth="1"/>
    <col min="8697" max="8697" width="9.42578125" style="27" bestFit="1" customWidth="1"/>
    <col min="8698" max="8698" width="5.42578125" style="27" bestFit="1" customWidth="1"/>
    <col min="8699" max="8699" width="9.42578125" style="27" bestFit="1" customWidth="1"/>
    <col min="8700" max="8700" width="5.42578125" style="27" bestFit="1" customWidth="1"/>
    <col min="8701" max="8701" width="9.42578125" style="27" bestFit="1" customWidth="1"/>
    <col min="8702" max="8702" width="5.42578125" style="27" bestFit="1" customWidth="1"/>
    <col min="8703" max="8703" width="9.42578125" style="27" bestFit="1" customWidth="1"/>
    <col min="8704" max="8704" width="5.42578125" style="27" bestFit="1" customWidth="1"/>
    <col min="8705" max="8705" width="9.42578125" style="27" bestFit="1" customWidth="1"/>
    <col min="8706" max="8706" width="5.42578125" style="27" bestFit="1" customWidth="1"/>
    <col min="8707" max="8707" width="9.42578125" style="27" bestFit="1" customWidth="1"/>
    <col min="8708" max="8708" width="5.42578125" style="27" bestFit="1" customWidth="1"/>
    <col min="8709" max="8709" width="9.42578125" style="27" bestFit="1" customWidth="1"/>
    <col min="8710" max="8710" width="5.42578125" style="27" bestFit="1" customWidth="1"/>
    <col min="8711" max="8711" width="9.42578125" style="27" bestFit="1" customWidth="1"/>
    <col min="8712" max="8712" width="5.42578125" style="27" bestFit="1" customWidth="1"/>
    <col min="8713" max="8713" width="9.42578125" style="27" bestFit="1" customWidth="1"/>
    <col min="8714" max="8714" width="5.42578125" style="27" bestFit="1" customWidth="1"/>
    <col min="8715" max="8941" width="9.140625" style="27"/>
    <col min="8942" max="8942" width="20.85546875" style="27" customWidth="1"/>
    <col min="8943" max="8952" width="0" style="27" hidden="1" customWidth="1"/>
    <col min="8953" max="8953" width="9.42578125" style="27" bestFit="1" customWidth="1"/>
    <col min="8954" max="8954" width="5.42578125" style="27" bestFit="1" customWidth="1"/>
    <col min="8955" max="8955" width="9.42578125" style="27" bestFit="1" customWidth="1"/>
    <col min="8956" max="8956" width="5.42578125" style="27" bestFit="1" customWidth="1"/>
    <col min="8957" max="8957" width="9.42578125" style="27" bestFit="1" customWidth="1"/>
    <col min="8958" max="8958" width="5.42578125" style="27" bestFit="1" customWidth="1"/>
    <col min="8959" max="8959" width="9.42578125" style="27" bestFit="1" customWidth="1"/>
    <col min="8960" max="8960" width="5.42578125" style="27" bestFit="1" customWidth="1"/>
    <col min="8961" max="8961" width="9.42578125" style="27" bestFit="1" customWidth="1"/>
    <col min="8962" max="8962" width="5.42578125" style="27" bestFit="1" customWidth="1"/>
    <col min="8963" max="8963" width="9.42578125" style="27" bestFit="1" customWidth="1"/>
    <col min="8964" max="8964" width="5.42578125" style="27" bestFit="1" customWidth="1"/>
    <col min="8965" max="8965" width="9.42578125" style="27" bestFit="1" customWidth="1"/>
    <col min="8966" max="8966" width="5.42578125" style="27" bestFit="1" customWidth="1"/>
    <col min="8967" max="8967" width="9.42578125" style="27" bestFit="1" customWidth="1"/>
    <col min="8968" max="8968" width="5.42578125" style="27" bestFit="1" customWidth="1"/>
    <col min="8969" max="8969" width="9.42578125" style="27" bestFit="1" customWidth="1"/>
    <col min="8970" max="8970" width="5.42578125" style="27" bestFit="1" customWidth="1"/>
    <col min="8971" max="9197" width="9.140625" style="27"/>
    <col min="9198" max="9198" width="20.85546875" style="27" customWidth="1"/>
    <col min="9199" max="9208" width="0" style="27" hidden="1" customWidth="1"/>
    <col min="9209" max="9209" width="9.42578125" style="27" bestFit="1" customWidth="1"/>
    <col min="9210" max="9210" width="5.42578125" style="27" bestFit="1" customWidth="1"/>
    <col min="9211" max="9211" width="9.42578125" style="27" bestFit="1" customWidth="1"/>
    <col min="9212" max="9212" width="5.42578125" style="27" bestFit="1" customWidth="1"/>
    <col min="9213" max="9213" width="9.42578125" style="27" bestFit="1" customWidth="1"/>
    <col min="9214" max="9214" width="5.42578125" style="27" bestFit="1" customWidth="1"/>
    <col min="9215" max="9215" width="9.42578125" style="27" bestFit="1" customWidth="1"/>
    <col min="9216" max="9216" width="5.42578125" style="27" bestFit="1" customWidth="1"/>
    <col min="9217" max="9217" width="9.42578125" style="27" bestFit="1" customWidth="1"/>
    <col min="9218" max="9218" width="5.42578125" style="27" bestFit="1" customWidth="1"/>
    <col min="9219" max="9219" width="9.42578125" style="27" bestFit="1" customWidth="1"/>
    <col min="9220" max="9220" width="5.42578125" style="27" bestFit="1" customWidth="1"/>
    <col min="9221" max="9221" width="9.42578125" style="27" bestFit="1" customWidth="1"/>
    <col min="9222" max="9222" width="5.42578125" style="27" bestFit="1" customWidth="1"/>
    <col min="9223" max="9223" width="9.42578125" style="27" bestFit="1" customWidth="1"/>
    <col min="9224" max="9224" width="5.42578125" style="27" bestFit="1" customWidth="1"/>
    <col min="9225" max="9225" width="9.42578125" style="27" bestFit="1" customWidth="1"/>
    <col min="9226" max="9226" width="5.42578125" style="27" bestFit="1" customWidth="1"/>
    <col min="9227" max="9453" width="9.140625" style="27"/>
    <col min="9454" max="9454" width="20.85546875" style="27" customWidth="1"/>
    <col min="9455" max="9464" width="0" style="27" hidden="1" customWidth="1"/>
    <col min="9465" max="9465" width="9.42578125" style="27" bestFit="1" customWidth="1"/>
    <col min="9466" max="9466" width="5.42578125" style="27" bestFit="1" customWidth="1"/>
    <col min="9467" max="9467" width="9.42578125" style="27" bestFit="1" customWidth="1"/>
    <col min="9468" max="9468" width="5.42578125" style="27" bestFit="1" customWidth="1"/>
    <col min="9469" max="9469" width="9.42578125" style="27" bestFit="1" customWidth="1"/>
    <col min="9470" max="9470" width="5.42578125" style="27" bestFit="1" customWidth="1"/>
    <col min="9471" max="9471" width="9.42578125" style="27" bestFit="1" customWidth="1"/>
    <col min="9472" max="9472" width="5.42578125" style="27" bestFit="1" customWidth="1"/>
    <col min="9473" max="9473" width="9.42578125" style="27" bestFit="1" customWidth="1"/>
    <col min="9474" max="9474" width="5.42578125" style="27" bestFit="1" customWidth="1"/>
    <col min="9475" max="9475" width="9.42578125" style="27" bestFit="1" customWidth="1"/>
    <col min="9476" max="9476" width="5.42578125" style="27" bestFit="1" customWidth="1"/>
    <col min="9477" max="9477" width="9.42578125" style="27" bestFit="1" customWidth="1"/>
    <col min="9478" max="9478" width="5.42578125" style="27" bestFit="1" customWidth="1"/>
    <col min="9479" max="9479" width="9.42578125" style="27" bestFit="1" customWidth="1"/>
    <col min="9480" max="9480" width="5.42578125" style="27" bestFit="1" customWidth="1"/>
    <col min="9481" max="9481" width="9.42578125" style="27" bestFit="1" customWidth="1"/>
    <col min="9482" max="9482" width="5.42578125" style="27" bestFit="1" customWidth="1"/>
    <col min="9483" max="9709" width="9.140625" style="27"/>
    <col min="9710" max="9710" width="20.85546875" style="27" customWidth="1"/>
    <col min="9711" max="9720" width="0" style="27" hidden="1" customWidth="1"/>
    <col min="9721" max="9721" width="9.42578125" style="27" bestFit="1" customWidth="1"/>
    <col min="9722" max="9722" width="5.42578125" style="27" bestFit="1" customWidth="1"/>
    <col min="9723" max="9723" width="9.42578125" style="27" bestFit="1" customWidth="1"/>
    <col min="9724" max="9724" width="5.42578125" style="27" bestFit="1" customWidth="1"/>
    <col min="9725" max="9725" width="9.42578125" style="27" bestFit="1" customWidth="1"/>
    <col min="9726" max="9726" width="5.42578125" style="27" bestFit="1" customWidth="1"/>
    <col min="9727" max="9727" width="9.42578125" style="27" bestFit="1" customWidth="1"/>
    <col min="9728" max="9728" width="5.42578125" style="27" bestFit="1" customWidth="1"/>
    <col min="9729" max="9729" width="9.42578125" style="27" bestFit="1" customWidth="1"/>
    <col min="9730" max="9730" width="5.42578125" style="27" bestFit="1" customWidth="1"/>
    <col min="9731" max="9731" width="9.42578125" style="27" bestFit="1" customWidth="1"/>
    <col min="9732" max="9732" width="5.42578125" style="27" bestFit="1" customWidth="1"/>
    <col min="9733" max="9733" width="9.42578125" style="27" bestFit="1" customWidth="1"/>
    <col min="9734" max="9734" width="5.42578125" style="27" bestFit="1" customWidth="1"/>
    <col min="9735" max="9735" width="9.42578125" style="27" bestFit="1" customWidth="1"/>
    <col min="9736" max="9736" width="5.42578125" style="27" bestFit="1" customWidth="1"/>
    <col min="9737" max="9737" width="9.42578125" style="27" bestFit="1" customWidth="1"/>
    <col min="9738" max="9738" width="5.42578125" style="27" bestFit="1" customWidth="1"/>
    <col min="9739" max="9965" width="9.140625" style="27"/>
    <col min="9966" max="9966" width="20.85546875" style="27" customWidth="1"/>
    <col min="9967" max="9976" width="0" style="27" hidden="1" customWidth="1"/>
    <col min="9977" max="9977" width="9.42578125" style="27" bestFit="1" customWidth="1"/>
    <col min="9978" max="9978" width="5.42578125" style="27" bestFit="1" customWidth="1"/>
    <col min="9979" max="9979" width="9.42578125" style="27" bestFit="1" customWidth="1"/>
    <col min="9980" max="9980" width="5.42578125" style="27" bestFit="1" customWidth="1"/>
    <col min="9981" max="9981" width="9.42578125" style="27" bestFit="1" customWidth="1"/>
    <col min="9982" max="9982" width="5.42578125" style="27" bestFit="1" customWidth="1"/>
    <col min="9983" max="9983" width="9.42578125" style="27" bestFit="1" customWidth="1"/>
    <col min="9984" max="9984" width="5.42578125" style="27" bestFit="1" customWidth="1"/>
    <col min="9985" max="9985" width="9.42578125" style="27" bestFit="1" customWidth="1"/>
    <col min="9986" max="9986" width="5.42578125" style="27" bestFit="1" customWidth="1"/>
    <col min="9987" max="9987" width="9.42578125" style="27" bestFit="1" customWidth="1"/>
    <col min="9988" max="9988" width="5.42578125" style="27" bestFit="1" customWidth="1"/>
    <col min="9989" max="9989" width="9.42578125" style="27" bestFit="1" customWidth="1"/>
    <col min="9990" max="9990" width="5.42578125" style="27" bestFit="1" customWidth="1"/>
    <col min="9991" max="9991" width="9.42578125" style="27" bestFit="1" customWidth="1"/>
    <col min="9992" max="9992" width="5.42578125" style="27" bestFit="1" customWidth="1"/>
    <col min="9993" max="9993" width="9.42578125" style="27" bestFit="1" customWidth="1"/>
    <col min="9994" max="9994" width="5.42578125" style="27" bestFit="1" customWidth="1"/>
    <col min="9995" max="10221" width="9.140625" style="27"/>
    <col min="10222" max="10222" width="20.85546875" style="27" customWidth="1"/>
    <col min="10223" max="10232" width="0" style="27" hidden="1" customWidth="1"/>
    <col min="10233" max="10233" width="9.42578125" style="27" bestFit="1" customWidth="1"/>
    <col min="10234" max="10234" width="5.42578125" style="27" bestFit="1" customWidth="1"/>
    <col min="10235" max="10235" width="9.42578125" style="27" bestFit="1" customWidth="1"/>
    <col min="10236" max="10236" width="5.42578125" style="27" bestFit="1" customWidth="1"/>
    <col min="10237" max="10237" width="9.42578125" style="27" bestFit="1" customWidth="1"/>
    <col min="10238" max="10238" width="5.42578125" style="27" bestFit="1" customWidth="1"/>
    <col min="10239" max="10239" width="9.42578125" style="27" bestFit="1" customWidth="1"/>
    <col min="10240" max="10240" width="5.42578125" style="27" bestFit="1" customWidth="1"/>
    <col min="10241" max="10241" width="9.42578125" style="27" bestFit="1" customWidth="1"/>
    <col min="10242" max="10242" width="5.42578125" style="27" bestFit="1" customWidth="1"/>
    <col min="10243" max="10243" width="9.42578125" style="27" bestFit="1" customWidth="1"/>
    <col min="10244" max="10244" width="5.42578125" style="27" bestFit="1" customWidth="1"/>
    <col min="10245" max="10245" width="9.42578125" style="27" bestFit="1" customWidth="1"/>
    <col min="10246" max="10246" width="5.42578125" style="27" bestFit="1" customWidth="1"/>
    <col min="10247" max="10247" width="9.42578125" style="27" bestFit="1" customWidth="1"/>
    <col min="10248" max="10248" width="5.42578125" style="27" bestFit="1" customWidth="1"/>
    <col min="10249" max="10249" width="9.42578125" style="27" bestFit="1" customWidth="1"/>
    <col min="10250" max="10250" width="5.42578125" style="27" bestFit="1" customWidth="1"/>
    <col min="10251" max="10477" width="9.140625" style="27"/>
    <col min="10478" max="10478" width="20.85546875" style="27" customWidth="1"/>
    <col min="10479" max="10488" width="0" style="27" hidden="1" customWidth="1"/>
    <col min="10489" max="10489" width="9.42578125" style="27" bestFit="1" customWidth="1"/>
    <col min="10490" max="10490" width="5.42578125" style="27" bestFit="1" customWidth="1"/>
    <col min="10491" max="10491" width="9.42578125" style="27" bestFit="1" customWidth="1"/>
    <col min="10492" max="10492" width="5.42578125" style="27" bestFit="1" customWidth="1"/>
    <col min="10493" max="10493" width="9.42578125" style="27" bestFit="1" customWidth="1"/>
    <col min="10494" max="10494" width="5.42578125" style="27" bestFit="1" customWidth="1"/>
    <col min="10495" max="10495" width="9.42578125" style="27" bestFit="1" customWidth="1"/>
    <col min="10496" max="10496" width="5.42578125" style="27" bestFit="1" customWidth="1"/>
    <col min="10497" max="10497" width="9.42578125" style="27" bestFit="1" customWidth="1"/>
    <col min="10498" max="10498" width="5.42578125" style="27" bestFit="1" customWidth="1"/>
    <col min="10499" max="10499" width="9.42578125" style="27" bestFit="1" customWidth="1"/>
    <col min="10500" max="10500" width="5.42578125" style="27" bestFit="1" customWidth="1"/>
    <col min="10501" max="10501" width="9.42578125" style="27" bestFit="1" customWidth="1"/>
    <col min="10502" max="10502" width="5.42578125" style="27" bestFit="1" customWidth="1"/>
    <col min="10503" max="10503" width="9.42578125" style="27" bestFit="1" customWidth="1"/>
    <col min="10504" max="10504" width="5.42578125" style="27" bestFit="1" customWidth="1"/>
    <col min="10505" max="10505" width="9.42578125" style="27" bestFit="1" customWidth="1"/>
    <col min="10506" max="10506" width="5.42578125" style="27" bestFit="1" customWidth="1"/>
    <col min="10507" max="10733" width="9.140625" style="27"/>
    <col min="10734" max="10734" width="20.85546875" style="27" customWidth="1"/>
    <col min="10735" max="10744" width="0" style="27" hidden="1" customWidth="1"/>
    <col min="10745" max="10745" width="9.42578125" style="27" bestFit="1" customWidth="1"/>
    <col min="10746" max="10746" width="5.42578125" style="27" bestFit="1" customWidth="1"/>
    <col min="10747" max="10747" width="9.42578125" style="27" bestFit="1" customWidth="1"/>
    <col min="10748" max="10748" width="5.42578125" style="27" bestFit="1" customWidth="1"/>
    <col min="10749" max="10749" width="9.42578125" style="27" bestFit="1" customWidth="1"/>
    <col min="10750" max="10750" width="5.42578125" style="27" bestFit="1" customWidth="1"/>
    <col min="10751" max="10751" width="9.42578125" style="27" bestFit="1" customWidth="1"/>
    <col min="10752" max="10752" width="5.42578125" style="27" bestFit="1" customWidth="1"/>
    <col min="10753" max="10753" width="9.42578125" style="27" bestFit="1" customWidth="1"/>
    <col min="10754" max="10754" width="5.42578125" style="27" bestFit="1" customWidth="1"/>
    <col min="10755" max="10755" width="9.42578125" style="27" bestFit="1" customWidth="1"/>
    <col min="10756" max="10756" width="5.42578125" style="27" bestFit="1" customWidth="1"/>
    <col min="10757" max="10757" width="9.42578125" style="27" bestFit="1" customWidth="1"/>
    <col min="10758" max="10758" width="5.42578125" style="27" bestFit="1" customWidth="1"/>
    <col min="10759" max="10759" width="9.42578125" style="27" bestFit="1" customWidth="1"/>
    <col min="10760" max="10760" width="5.42578125" style="27" bestFit="1" customWidth="1"/>
    <col min="10761" max="10761" width="9.42578125" style="27" bestFit="1" customWidth="1"/>
    <col min="10762" max="10762" width="5.42578125" style="27" bestFit="1" customWidth="1"/>
    <col min="10763" max="10989" width="9.140625" style="27"/>
    <col min="10990" max="10990" width="20.85546875" style="27" customWidth="1"/>
    <col min="10991" max="11000" width="0" style="27" hidden="1" customWidth="1"/>
    <col min="11001" max="11001" width="9.42578125" style="27" bestFit="1" customWidth="1"/>
    <col min="11002" max="11002" width="5.42578125" style="27" bestFit="1" customWidth="1"/>
    <col min="11003" max="11003" width="9.42578125" style="27" bestFit="1" customWidth="1"/>
    <col min="11004" max="11004" width="5.42578125" style="27" bestFit="1" customWidth="1"/>
    <col min="11005" max="11005" width="9.42578125" style="27" bestFit="1" customWidth="1"/>
    <col min="11006" max="11006" width="5.42578125" style="27" bestFit="1" customWidth="1"/>
    <col min="11007" max="11007" width="9.42578125" style="27" bestFit="1" customWidth="1"/>
    <col min="11008" max="11008" width="5.42578125" style="27" bestFit="1" customWidth="1"/>
    <col min="11009" max="11009" width="9.42578125" style="27" bestFit="1" customWidth="1"/>
    <col min="11010" max="11010" width="5.42578125" style="27" bestFit="1" customWidth="1"/>
    <col min="11011" max="11011" width="9.42578125" style="27" bestFit="1" customWidth="1"/>
    <col min="11012" max="11012" width="5.42578125" style="27" bestFit="1" customWidth="1"/>
    <col min="11013" max="11013" width="9.42578125" style="27" bestFit="1" customWidth="1"/>
    <col min="11014" max="11014" width="5.42578125" style="27" bestFit="1" customWidth="1"/>
    <col min="11015" max="11015" width="9.42578125" style="27" bestFit="1" customWidth="1"/>
    <col min="11016" max="11016" width="5.42578125" style="27" bestFit="1" customWidth="1"/>
    <col min="11017" max="11017" width="9.42578125" style="27" bestFit="1" customWidth="1"/>
    <col min="11018" max="11018" width="5.42578125" style="27" bestFit="1" customWidth="1"/>
    <col min="11019" max="11245" width="9.140625" style="27"/>
    <col min="11246" max="11246" width="20.85546875" style="27" customWidth="1"/>
    <col min="11247" max="11256" width="0" style="27" hidden="1" customWidth="1"/>
    <col min="11257" max="11257" width="9.42578125" style="27" bestFit="1" customWidth="1"/>
    <col min="11258" max="11258" width="5.42578125" style="27" bestFit="1" customWidth="1"/>
    <col min="11259" max="11259" width="9.42578125" style="27" bestFit="1" customWidth="1"/>
    <col min="11260" max="11260" width="5.42578125" style="27" bestFit="1" customWidth="1"/>
    <col min="11261" max="11261" width="9.42578125" style="27" bestFit="1" customWidth="1"/>
    <col min="11262" max="11262" width="5.42578125" style="27" bestFit="1" customWidth="1"/>
    <col min="11263" max="11263" width="9.42578125" style="27" bestFit="1" customWidth="1"/>
    <col min="11264" max="11264" width="5.42578125" style="27" bestFit="1" customWidth="1"/>
    <col min="11265" max="11265" width="9.42578125" style="27" bestFit="1" customWidth="1"/>
    <col min="11266" max="11266" width="5.42578125" style="27" bestFit="1" customWidth="1"/>
    <col min="11267" max="11267" width="9.42578125" style="27" bestFit="1" customWidth="1"/>
    <col min="11268" max="11268" width="5.42578125" style="27" bestFit="1" customWidth="1"/>
    <col min="11269" max="11269" width="9.42578125" style="27" bestFit="1" customWidth="1"/>
    <col min="11270" max="11270" width="5.42578125" style="27" bestFit="1" customWidth="1"/>
    <col min="11271" max="11271" width="9.42578125" style="27" bestFit="1" customWidth="1"/>
    <col min="11272" max="11272" width="5.42578125" style="27" bestFit="1" customWidth="1"/>
    <col min="11273" max="11273" width="9.42578125" style="27" bestFit="1" customWidth="1"/>
    <col min="11274" max="11274" width="5.42578125" style="27" bestFit="1" customWidth="1"/>
    <col min="11275" max="11501" width="9.140625" style="27"/>
    <col min="11502" max="11502" width="20.85546875" style="27" customWidth="1"/>
    <col min="11503" max="11512" width="0" style="27" hidden="1" customWidth="1"/>
    <col min="11513" max="11513" width="9.42578125" style="27" bestFit="1" customWidth="1"/>
    <col min="11514" max="11514" width="5.42578125" style="27" bestFit="1" customWidth="1"/>
    <col min="11515" max="11515" width="9.42578125" style="27" bestFit="1" customWidth="1"/>
    <col min="11516" max="11516" width="5.42578125" style="27" bestFit="1" customWidth="1"/>
    <col min="11517" max="11517" width="9.42578125" style="27" bestFit="1" customWidth="1"/>
    <col min="11518" max="11518" width="5.42578125" style="27" bestFit="1" customWidth="1"/>
    <col min="11519" max="11519" width="9.42578125" style="27" bestFit="1" customWidth="1"/>
    <col min="11520" max="11520" width="5.42578125" style="27" bestFit="1" customWidth="1"/>
    <col min="11521" max="11521" width="9.42578125" style="27" bestFit="1" customWidth="1"/>
    <col min="11522" max="11522" width="5.42578125" style="27" bestFit="1" customWidth="1"/>
    <col min="11523" max="11523" width="9.42578125" style="27" bestFit="1" customWidth="1"/>
    <col min="11524" max="11524" width="5.42578125" style="27" bestFit="1" customWidth="1"/>
    <col min="11525" max="11525" width="9.42578125" style="27" bestFit="1" customWidth="1"/>
    <col min="11526" max="11526" width="5.42578125" style="27" bestFit="1" customWidth="1"/>
    <col min="11527" max="11527" width="9.42578125" style="27" bestFit="1" customWidth="1"/>
    <col min="11528" max="11528" width="5.42578125" style="27" bestFit="1" customWidth="1"/>
    <col min="11529" max="11529" width="9.42578125" style="27" bestFit="1" customWidth="1"/>
    <col min="11530" max="11530" width="5.42578125" style="27" bestFit="1" customWidth="1"/>
    <col min="11531" max="11757" width="9.140625" style="27"/>
    <col min="11758" max="11758" width="20.85546875" style="27" customWidth="1"/>
    <col min="11759" max="11768" width="0" style="27" hidden="1" customWidth="1"/>
    <col min="11769" max="11769" width="9.42578125" style="27" bestFit="1" customWidth="1"/>
    <col min="11770" max="11770" width="5.42578125" style="27" bestFit="1" customWidth="1"/>
    <col min="11771" max="11771" width="9.42578125" style="27" bestFit="1" customWidth="1"/>
    <col min="11772" max="11772" width="5.42578125" style="27" bestFit="1" customWidth="1"/>
    <col min="11773" max="11773" width="9.42578125" style="27" bestFit="1" customWidth="1"/>
    <col min="11774" max="11774" width="5.42578125" style="27" bestFit="1" customWidth="1"/>
    <col min="11775" max="11775" width="9.42578125" style="27" bestFit="1" customWidth="1"/>
    <col min="11776" max="11776" width="5.42578125" style="27" bestFit="1" customWidth="1"/>
    <col min="11777" max="11777" width="9.42578125" style="27" bestFit="1" customWidth="1"/>
    <col min="11778" max="11778" width="5.42578125" style="27" bestFit="1" customWidth="1"/>
    <col min="11779" max="11779" width="9.42578125" style="27" bestFit="1" customWidth="1"/>
    <col min="11780" max="11780" width="5.42578125" style="27" bestFit="1" customWidth="1"/>
    <col min="11781" max="11781" width="9.42578125" style="27" bestFit="1" customWidth="1"/>
    <col min="11782" max="11782" width="5.42578125" style="27" bestFit="1" customWidth="1"/>
    <col min="11783" max="11783" width="9.42578125" style="27" bestFit="1" customWidth="1"/>
    <col min="11784" max="11784" width="5.42578125" style="27" bestFit="1" customWidth="1"/>
    <col min="11785" max="11785" width="9.42578125" style="27" bestFit="1" customWidth="1"/>
    <col min="11786" max="11786" width="5.42578125" style="27" bestFit="1" customWidth="1"/>
    <col min="11787" max="12013" width="9.140625" style="27"/>
    <col min="12014" max="12014" width="20.85546875" style="27" customWidth="1"/>
    <col min="12015" max="12024" width="0" style="27" hidden="1" customWidth="1"/>
    <col min="12025" max="12025" width="9.42578125" style="27" bestFit="1" customWidth="1"/>
    <col min="12026" max="12026" width="5.42578125" style="27" bestFit="1" customWidth="1"/>
    <col min="12027" max="12027" width="9.42578125" style="27" bestFit="1" customWidth="1"/>
    <col min="12028" max="12028" width="5.42578125" style="27" bestFit="1" customWidth="1"/>
    <col min="12029" max="12029" width="9.42578125" style="27" bestFit="1" customWidth="1"/>
    <col min="12030" max="12030" width="5.42578125" style="27" bestFit="1" customWidth="1"/>
    <col min="12031" max="12031" width="9.42578125" style="27" bestFit="1" customWidth="1"/>
    <col min="12032" max="12032" width="5.42578125" style="27" bestFit="1" customWidth="1"/>
    <col min="12033" max="12033" width="9.42578125" style="27" bestFit="1" customWidth="1"/>
    <col min="12034" max="12034" width="5.42578125" style="27" bestFit="1" customWidth="1"/>
    <col min="12035" max="12035" width="9.42578125" style="27" bestFit="1" customWidth="1"/>
    <col min="12036" max="12036" width="5.42578125" style="27" bestFit="1" customWidth="1"/>
    <col min="12037" max="12037" width="9.42578125" style="27" bestFit="1" customWidth="1"/>
    <col min="12038" max="12038" width="5.42578125" style="27" bestFit="1" customWidth="1"/>
    <col min="12039" max="12039" width="9.42578125" style="27" bestFit="1" customWidth="1"/>
    <col min="12040" max="12040" width="5.42578125" style="27" bestFit="1" customWidth="1"/>
    <col min="12041" max="12041" width="9.42578125" style="27" bestFit="1" customWidth="1"/>
    <col min="12042" max="12042" width="5.42578125" style="27" bestFit="1" customWidth="1"/>
    <col min="12043" max="12269" width="9.140625" style="27"/>
    <col min="12270" max="12270" width="20.85546875" style="27" customWidth="1"/>
    <col min="12271" max="12280" width="0" style="27" hidden="1" customWidth="1"/>
    <col min="12281" max="12281" width="9.42578125" style="27" bestFit="1" customWidth="1"/>
    <col min="12282" max="12282" width="5.42578125" style="27" bestFit="1" customWidth="1"/>
    <col min="12283" max="12283" width="9.42578125" style="27" bestFit="1" customWidth="1"/>
    <col min="12284" max="12284" width="5.42578125" style="27" bestFit="1" customWidth="1"/>
    <col min="12285" max="12285" width="9.42578125" style="27" bestFit="1" customWidth="1"/>
    <col min="12286" max="12286" width="5.42578125" style="27" bestFit="1" customWidth="1"/>
    <col min="12287" max="12287" width="9.42578125" style="27" bestFit="1" customWidth="1"/>
    <col min="12288" max="12288" width="5.42578125" style="27" bestFit="1" customWidth="1"/>
    <col min="12289" max="12289" width="9.42578125" style="27" bestFit="1" customWidth="1"/>
    <col min="12290" max="12290" width="5.42578125" style="27" bestFit="1" customWidth="1"/>
    <col min="12291" max="12291" width="9.42578125" style="27" bestFit="1" customWidth="1"/>
    <col min="12292" max="12292" width="5.42578125" style="27" bestFit="1" customWidth="1"/>
    <col min="12293" max="12293" width="9.42578125" style="27" bestFit="1" customWidth="1"/>
    <col min="12294" max="12294" width="5.42578125" style="27" bestFit="1" customWidth="1"/>
    <col min="12295" max="12295" width="9.42578125" style="27" bestFit="1" customWidth="1"/>
    <col min="12296" max="12296" width="5.42578125" style="27" bestFit="1" customWidth="1"/>
    <col min="12297" max="12297" width="9.42578125" style="27" bestFit="1" customWidth="1"/>
    <col min="12298" max="12298" width="5.42578125" style="27" bestFit="1" customWidth="1"/>
    <col min="12299" max="12525" width="9.140625" style="27"/>
    <col min="12526" max="12526" width="20.85546875" style="27" customWidth="1"/>
    <col min="12527" max="12536" width="0" style="27" hidden="1" customWidth="1"/>
    <col min="12537" max="12537" width="9.42578125" style="27" bestFit="1" customWidth="1"/>
    <col min="12538" max="12538" width="5.42578125" style="27" bestFit="1" customWidth="1"/>
    <col min="12539" max="12539" width="9.42578125" style="27" bestFit="1" customWidth="1"/>
    <col min="12540" max="12540" width="5.42578125" style="27" bestFit="1" customWidth="1"/>
    <col min="12541" max="12541" width="9.42578125" style="27" bestFit="1" customWidth="1"/>
    <col min="12542" max="12542" width="5.42578125" style="27" bestFit="1" customWidth="1"/>
    <col min="12543" max="12543" width="9.42578125" style="27" bestFit="1" customWidth="1"/>
    <col min="12544" max="12544" width="5.42578125" style="27" bestFit="1" customWidth="1"/>
    <col min="12545" max="12545" width="9.42578125" style="27" bestFit="1" customWidth="1"/>
    <col min="12546" max="12546" width="5.42578125" style="27" bestFit="1" customWidth="1"/>
    <col min="12547" max="12547" width="9.42578125" style="27" bestFit="1" customWidth="1"/>
    <col min="12548" max="12548" width="5.42578125" style="27" bestFit="1" customWidth="1"/>
    <col min="12549" max="12549" width="9.42578125" style="27" bestFit="1" customWidth="1"/>
    <col min="12550" max="12550" width="5.42578125" style="27" bestFit="1" customWidth="1"/>
    <col min="12551" max="12551" width="9.42578125" style="27" bestFit="1" customWidth="1"/>
    <col min="12552" max="12552" width="5.42578125" style="27" bestFit="1" customWidth="1"/>
    <col min="12553" max="12553" width="9.42578125" style="27" bestFit="1" customWidth="1"/>
    <col min="12554" max="12554" width="5.42578125" style="27" bestFit="1" customWidth="1"/>
    <col min="12555" max="12781" width="9.140625" style="27"/>
    <col min="12782" max="12782" width="20.85546875" style="27" customWidth="1"/>
    <col min="12783" max="12792" width="0" style="27" hidden="1" customWidth="1"/>
    <col min="12793" max="12793" width="9.42578125" style="27" bestFit="1" customWidth="1"/>
    <col min="12794" max="12794" width="5.42578125" style="27" bestFit="1" customWidth="1"/>
    <col min="12795" max="12795" width="9.42578125" style="27" bestFit="1" customWidth="1"/>
    <col min="12796" max="12796" width="5.42578125" style="27" bestFit="1" customWidth="1"/>
    <col min="12797" max="12797" width="9.42578125" style="27" bestFit="1" customWidth="1"/>
    <col min="12798" max="12798" width="5.42578125" style="27" bestFit="1" customWidth="1"/>
    <col min="12799" max="12799" width="9.42578125" style="27" bestFit="1" customWidth="1"/>
    <col min="12800" max="12800" width="5.42578125" style="27" bestFit="1" customWidth="1"/>
    <col min="12801" max="12801" width="9.42578125" style="27" bestFit="1" customWidth="1"/>
    <col min="12802" max="12802" width="5.42578125" style="27" bestFit="1" customWidth="1"/>
    <col min="12803" max="12803" width="9.42578125" style="27" bestFit="1" customWidth="1"/>
    <col min="12804" max="12804" width="5.42578125" style="27" bestFit="1" customWidth="1"/>
    <col min="12805" max="12805" width="9.42578125" style="27" bestFit="1" customWidth="1"/>
    <col min="12806" max="12806" width="5.42578125" style="27" bestFit="1" customWidth="1"/>
    <col min="12807" max="12807" width="9.42578125" style="27" bestFit="1" customWidth="1"/>
    <col min="12808" max="12808" width="5.42578125" style="27" bestFit="1" customWidth="1"/>
    <col min="12809" max="12809" width="9.42578125" style="27" bestFit="1" customWidth="1"/>
    <col min="12810" max="12810" width="5.42578125" style="27" bestFit="1" customWidth="1"/>
    <col min="12811" max="13037" width="9.140625" style="27"/>
    <col min="13038" max="13038" width="20.85546875" style="27" customWidth="1"/>
    <col min="13039" max="13048" width="0" style="27" hidden="1" customWidth="1"/>
    <col min="13049" max="13049" width="9.42578125" style="27" bestFit="1" customWidth="1"/>
    <col min="13050" max="13050" width="5.42578125" style="27" bestFit="1" customWidth="1"/>
    <col min="13051" max="13051" width="9.42578125" style="27" bestFit="1" customWidth="1"/>
    <col min="13052" max="13052" width="5.42578125" style="27" bestFit="1" customWidth="1"/>
    <col min="13053" max="13053" width="9.42578125" style="27" bestFit="1" customWidth="1"/>
    <col min="13054" max="13054" width="5.42578125" style="27" bestFit="1" customWidth="1"/>
    <col min="13055" max="13055" width="9.42578125" style="27" bestFit="1" customWidth="1"/>
    <col min="13056" max="13056" width="5.42578125" style="27" bestFit="1" customWidth="1"/>
    <col min="13057" max="13057" width="9.42578125" style="27" bestFit="1" customWidth="1"/>
    <col min="13058" max="13058" width="5.42578125" style="27" bestFit="1" customWidth="1"/>
    <col min="13059" max="13059" width="9.42578125" style="27" bestFit="1" customWidth="1"/>
    <col min="13060" max="13060" width="5.42578125" style="27" bestFit="1" customWidth="1"/>
    <col min="13061" max="13061" width="9.42578125" style="27" bestFit="1" customWidth="1"/>
    <col min="13062" max="13062" width="5.42578125" style="27" bestFit="1" customWidth="1"/>
    <col min="13063" max="13063" width="9.42578125" style="27" bestFit="1" customWidth="1"/>
    <col min="13064" max="13064" width="5.42578125" style="27" bestFit="1" customWidth="1"/>
    <col min="13065" max="13065" width="9.42578125" style="27" bestFit="1" customWidth="1"/>
    <col min="13066" max="13066" width="5.42578125" style="27" bestFit="1" customWidth="1"/>
    <col min="13067" max="13293" width="9.140625" style="27"/>
    <col min="13294" max="13294" width="20.85546875" style="27" customWidth="1"/>
    <col min="13295" max="13304" width="0" style="27" hidden="1" customWidth="1"/>
    <col min="13305" max="13305" width="9.42578125" style="27" bestFit="1" customWidth="1"/>
    <col min="13306" max="13306" width="5.42578125" style="27" bestFit="1" customWidth="1"/>
    <col min="13307" max="13307" width="9.42578125" style="27" bestFit="1" customWidth="1"/>
    <col min="13308" max="13308" width="5.42578125" style="27" bestFit="1" customWidth="1"/>
    <col min="13309" max="13309" width="9.42578125" style="27" bestFit="1" customWidth="1"/>
    <col min="13310" max="13310" width="5.42578125" style="27" bestFit="1" customWidth="1"/>
    <col min="13311" max="13311" width="9.42578125" style="27" bestFit="1" customWidth="1"/>
    <col min="13312" max="13312" width="5.42578125" style="27" bestFit="1" customWidth="1"/>
    <col min="13313" max="13313" width="9.42578125" style="27" bestFit="1" customWidth="1"/>
    <col min="13314" max="13314" width="5.42578125" style="27" bestFit="1" customWidth="1"/>
    <col min="13315" max="13315" width="9.42578125" style="27" bestFit="1" customWidth="1"/>
    <col min="13316" max="13316" width="5.42578125" style="27" bestFit="1" customWidth="1"/>
    <col min="13317" max="13317" width="9.42578125" style="27" bestFit="1" customWidth="1"/>
    <col min="13318" max="13318" width="5.42578125" style="27" bestFit="1" customWidth="1"/>
    <col min="13319" max="13319" width="9.42578125" style="27" bestFit="1" customWidth="1"/>
    <col min="13320" max="13320" width="5.42578125" style="27" bestFit="1" customWidth="1"/>
    <col min="13321" max="13321" width="9.42578125" style="27" bestFit="1" customWidth="1"/>
    <col min="13322" max="13322" width="5.42578125" style="27" bestFit="1" customWidth="1"/>
    <col min="13323" max="13549" width="9.140625" style="27"/>
    <col min="13550" max="13550" width="20.85546875" style="27" customWidth="1"/>
    <col min="13551" max="13560" width="0" style="27" hidden="1" customWidth="1"/>
    <col min="13561" max="13561" width="9.42578125" style="27" bestFit="1" customWidth="1"/>
    <col min="13562" max="13562" width="5.42578125" style="27" bestFit="1" customWidth="1"/>
    <col min="13563" max="13563" width="9.42578125" style="27" bestFit="1" customWidth="1"/>
    <col min="13564" max="13564" width="5.42578125" style="27" bestFit="1" customWidth="1"/>
    <col min="13565" max="13565" width="9.42578125" style="27" bestFit="1" customWidth="1"/>
    <col min="13566" max="13566" width="5.42578125" style="27" bestFit="1" customWidth="1"/>
    <col min="13567" max="13567" width="9.42578125" style="27" bestFit="1" customWidth="1"/>
    <col min="13568" max="13568" width="5.42578125" style="27" bestFit="1" customWidth="1"/>
    <col min="13569" max="13569" width="9.42578125" style="27" bestFit="1" customWidth="1"/>
    <col min="13570" max="13570" width="5.42578125" style="27" bestFit="1" customWidth="1"/>
    <col min="13571" max="13571" width="9.42578125" style="27" bestFit="1" customWidth="1"/>
    <col min="13572" max="13572" width="5.42578125" style="27" bestFit="1" customWidth="1"/>
    <col min="13573" max="13573" width="9.42578125" style="27" bestFit="1" customWidth="1"/>
    <col min="13574" max="13574" width="5.42578125" style="27" bestFit="1" customWidth="1"/>
    <col min="13575" max="13575" width="9.42578125" style="27" bestFit="1" customWidth="1"/>
    <col min="13576" max="13576" width="5.42578125" style="27" bestFit="1" customWidth="1"/>
    <col min="13577" max="13577" width="9.42578125" style="27" bestFit="1" customWidth="1"/>
    <col min="13578" max="13578" width="5.42578125" style="27" bestFit="1" customWidth="1"/>
    <col min="13579" max="13805" width="9.140625" style="27"/>
    <col min="13806" max="13806" width="20.85546875" style="27" customWidth="1"/>
    <col min="13807" max="13816" width="0" style="27" hidden="1" customWidth="1"/>
    <col min="13817" max="13817" width="9.42578125" style="27" bestFit="1" customWidth="1"/>
    <col min="13818" max="13818" width="5.42578125" style="27" bestFit="1" customWidth="1"/>
    <col min="13819" max="13819" width="9.42578125" style="27" bestFit="1" customWidth="1"/>
    <col min="13820" max="13820" width="5.42578125" style="27" bestFit="1" customWidth="1"/>
    <col min="13821" max="13821" width="9.42578125" style="27" bestFit="1" customWidth="1"/>
    <col min="13822" max="13822" width="5.42578125" style="27" bestFit="1" customWidth="1"/>
    <col min="13823" max="13823" width="9.42578125" style="27" bestFit="1" customWidth="1"/>
    <col min="13824" max="13824" width="5.42578125" style="27" bestFit="1" customWidth="1"/>
    <col min="13825" max="13825" width="9.42578125" style="27" bestFit="1" customWidth="1"/>
    <col min="13826" max="13826" width="5.42578125" style="27" bestFit="1" customWidth="1"/>
    <col min="13827" max="13827" width="9.42578125" style="27" bestFit="1" customWidth="1"/>
    <col min="13828" max="13828" width="5.42578125" style="27" bestFit="1" customWidth="1"/>
    <col min="13829" max="13829" width="9.42578125" style="27" bestFit="1" customWidth="1"/>
    <col min="13830" max="13830" width="5.42578125" style="27" bestFit="1" customWidth="1"/>
    <col min="13831" max="13831" width="9.42578125" style="27" bestFit="1" customWidth="1"/>
    <col min="13832" max="13832" width="5.42578125" style="27" bestFit="1" customWidth="1"/>
    <col min="13833" max="13833" width="9.42578125" style="27" bestFit="1" customWidth="1"/>
    <col min="13834" max="13834" width="5.42578125" style="27" bestFit="1" customWidth="1"/>
    <col min="13835" max="14061" width="9.140625" style="27"/>
    <col min="14062" max="14062" width="20.85546875" style="27" customWidth="1"/>
    <col min="14063" max="14072" width="0" style="27" hidden="1" customWidth="1"/>
    <col min="14073" max="14073" width="9.42578125" style="27" bestFit="1" customWidth="1"/>
    <col min="14074" max="14074" width="5.42578125" style="27" bestFit="1" customWidth="1"/>
    <col min="14075" max="14075" width="9.42578125" style="27" bestFit="1" customWidth="1"/>
    <col min="14076" max="14076" width="5.42578125" style="27" bestFit="1" customWidth="1"/>
    <col min="14077" max="14077" width="9.42578125" style="27" bestFit="1" customWidth="1"/>
    <col min="14078" max="14078" width="5.42578125" style="27" bestFit="1" customWidth="1"/>
    <col min="14079" max="14079" width="9.42578125" style="27" bestFit="1" customWidth="1"/>
    <col min="14080" max="14080" width="5.42578125" style="27" bestFit="1" customWidth="1"/>
    <col min="14081" max="14081" width="9.42578125" style="27" bestFit="1" customWidth="1"/>
    <col min="14082" max="14082" width="5.42578125" style="27" bestFit="1" customWidth="1"/>
    <col min="14083" max="14083" width="9.42578125" style="27" bestFit="1" customWidth="1"/>
    <col min="14084" max="14084" width="5.42578125" style="27" bestFit="1" customWidth="1"/>
    <col min="14085" max="14085" width="9.42578125" style="27" bestFit="1" customWidth="1"/>
    <col min="14086" max="14086" width="5.42578125" style="27" bestFit="1" customWidth="1"/>
    <col min="14087" max="14087" width="9.42578125" style="27" bestFit="1" customWidth="1"/>
    <col min="14088" max="14088" width="5.42578125" style="27" bestFit="1" customWidth="1"/>
    <col min="14089" max="14089" width="9.42578125" style="27" bestFit="1" customWidth="1"/>
    <col min="14090" max="14090" width="5.42578125" style="27" bestFit="1" customWidth="1"/>
    <col min="14091" max="14317" width="9.140625" style="27"/>
    <col min="14318" max="14318" width="20.85546875" style="27" customWidth="1"/>
    <col min="14319" max="14328" width="0" style="27" hidden="1" customWidth="1"/>
    <col min="14329" max="14329" width="9.42578125" style="27" bestFit="1" customWidth="1"/>
    <col min="14330" max="14330" width="5.42578125" style="27" bestFit="1" customWidth="1"/>
    <col min="14331" max="14331" width="9.42578125" style="27" bestFit="1" customWidth="1"/>
    <col min="14332" max="14332" width="5.42578125" style="27" bestFit="1" customWidth="1"/>
    <col min="14333" max="14333" width="9.42578125" style="27" bestFit="1" customWidth="1"/>
    <col min="14334" max="14334" width="5.42578125" style="27" bestFit="1" customWidth="1"/>
    <col min="14335" max="14335" width="9.42578125" style="27" bestFit="1" customWidth="1"/>
    <col min="14336" max="14336" width="5.42578125" style="27" bestFit="1" customWidth="1"/>
    <col min="14337" max="14337" width="9.42578125" style="27" bestFit="1" customWidth="1"/>
    <col min="14338" max="14338" width="5.42578125" style="27" bestFit="1" customWidth="1"/>
    <col min="14339" max="14339" width="9.42578125" style="27" bestFit="1" customWidth="1"/>
    <col min="14340" max="14340" width="5.42578125" style="27" bestFit="1" customWidth="1"/>
    <col min="14341" max="14341" width="9.42578125" style="27" bestFit="1" customWidth="1"/>
    <col min="14342" max="14342" width="5.42578125" style="27" bestFit="1" customWidth="1"/>
    <col min="14343" max="14343" width="9.42578125" style="27" bestFit="1" customWidth="1"/>
    <col min="14344" max="14344" width="5.42578125" style="27" bestFit="1" customWidth="1"/>
    <col min="14345" max="14345" width="9.42578125" style="27" bestFit="1" customWidth="1"/>
    <col min="14346" max="14346" width="5.42578125" style="27" bestFit="1" customWidth="1"/>
    <col min="14347" max="14573" width="9.140625" style="27"/>
    <col min="14574" max="14574" width="20.85546875" style="27" customWidth="1"/>
    <col min="14575" max="14584" width="0" style="27" hidden="1" customWidth="1"/>
    <col min="14585" max="14585" width="9.42578125" style="27" bestFit="1" customWidth="1"/>
    <col min="14586" max="14586" width="5.42578125" style="27" bestFit="1" customWidth="1"/>
    <col min="14587" max="14587" width="9.42578125" style="27" bestFit="1" customWidth="1"/>
    <col min="14588" max="14588" width="5.42578125" style="27" bestFit="1" customWidth="1"/>
    <col min="14589" max="14589" width="9.42578125" style="27" bestFit="1" customWidth="1"/>
    <col min="14590" max="14590" width="5.42578125" style="27" bestFit="1" customWidth="1"/>
    <col min="14591" max="14591" width="9.42578125" style="27" bestFit="1" customWidth="1"/>
    <col min="14592" max="14592" width="5.42578125" style="27" bestFit="1" customWidth="1"/>
    <col min="14593" max="14593" width="9.42578125" style="27" bestFit="1" customWidth="1"/>
    <col min="14594" max="14594" width="5.42578125" style="27" bestFit="1" customWidth="1"/>
    <col min="14595" max="14595" width="9.42578125" style="27" bestFit="1" customWidth="1"/>
    <col min="14596" max="14596" width="5.42578125" style="27" bestFit="1" customWidth="1"/>
    <col min="14597" max="14597" width="9.42578125" style="27" bestFit="1" customWidth="1"/>
    <col min="14598" max="14598" width="5.42578125" style="27" bestFit="1" customWidth="1"/>
    <col min="14599" max="14599" width="9.42578125" style="27" bestFit="1" customWidth="1"/>
    <col min="14600" max="14600" width="5.42578125" style="27" bestFit="1" customWidth="1"/>
    <col min="14601" max="14601" width="9.42578125" style="27" bestFit="1" customWidth="1"/>
    <col min="14602" max="14602" width="5.42578125" style="27" bestFit="1" customWidth="1"/>
    <col min="14603" max="14829" width="9.140625" style="27"/>
    <col min="14830" max="14830" width="20.85546875" style="27" customWidth="1"/>
    <col min="14831" max="14840" width="0" style="27" hidden="1" customWidth="1"/>
    <col min="14841" max="14841" width="9.42578125" style="27" bestFit="1" customWidth="1"/>
    <col min="14842" max="14842" width="5.42578125" style="27" bestFit="1" customWidth="1"/>
    <col min="14843" max="14843" width="9.42578125" style="27" bestFit="1" customWidth="1"/>
    <col min="14844" max="14844" width="5.42578125" style="27" bestFit="1" customWidth="1"/>
    <col min="14845" max="14845" width="9.42578125" style="27" bestFit="1" customWidth="1"/>
    <col min="14846" max="14846" width="5.42578125" style="27" bestFit="1" customWidth="1"/>
    <col min="14847" max="14847" width="9.42578125" style="27" bestFit="1" customWidth="1"/>
    <col min="14848" max="14848" width="5.42578125" style="27" bestFit="1" customWidth="1"/>
    <col min="14849" max="14849" width="9.42578125" style="27" bestFit="1" customWidth="1"/>
    <col min="14850" max="14850" width="5.42578125" style="27" bestFit="1" customWidth="1"/>
    <col min="14851" max="14851" width="9.42578125" style="27" bestFit="1" customWidth="1"/>
    <col min="14852" max="14852" width="5.42578125" style="27" bestFit="1" customWidth="1"/>
    <col min="14853" max="14853" width="9.42578125" style="27" bestFit="1" customWidth="1"/>
    <col min="14854" max="14854" width="5.42578125" style="27" bestFit="1" customWidth="1"/>
    <col min="14855" max="14855" width="9.42578125" style="27" bestFit="1" customWidth="1"/>
    <col min="14856" max="14856" width="5.42578125" style="27" bestFit="1" customWidth="1"/>
    <col min="14857" max="14857" width="9.42578125" style="27" bestFit="1" customWidth="1"/>
    <col min="14858" max="14858" width="5.42578125" style="27" bestFit="1" customWidth="1"/>
    <col min="14859" max="15085" width="9.140625" style="27"/>
    <col min="15086" max="15086" width="20.85546875" style="27" customWidth="1"/>
    <col min="15087" max="15096" width="0" style="27" hidden="1" customWidth="1"/>
    <col min="15097" max="15097" width="9.42578125" style="27" bestFit="1" customWidth="1"/>
    <col min="15098" max="15098" width="5.42578125" style="27" bestFit="1" customWidth="1"/>
    <col min="15099" max="15099" width="9.42578125" style="27" bestFit="1" customWidth="1"/>
    <col min="15100" max="15100" width="5.42578125" style="27" bestFit="1" customWidth="1"/>
    <col min="15101" max="15101" width="9.42578125" style="27" bestFit="1" customWidth="1"/>
    <col min="15102" max="15102" width="5.42578125" style="27" bestFit="1" customWidth="1"/>
    <col min="15103" max="15103" width="9.42578125" style="27" bestFit="1" customWidth="1"/>
    <col min="15104" max="15104" width="5.42578125" style="27" bestFit="1" customWidth="1"/>
    <col min="15105" max="15105" width="9.42578125" style="27" bestFit="1" customWidth="1"/>
    <col min="15106" max="15106" width="5.42578125" style="27" bestFit="1" customWidth="1"/>
    <col min="15107" max="15107" width="9.42578125" style="27" bestFit="1" customWidth="1"/>
    <col min="15108" max="15108" width="5.42578125" style="27" bestFit="1" customWidth="1"/>
    <col min="15109" max="15109" width="9.42578125" style="27" bestFit="1" customWidth="1"/>
    <col min="15110" max="15110" width="5.42578125" style="27" bestFit="1" customWidth="1"/>
    <col min="15111" max="15111" width="9.42578125" style="27" bestFit="1" customWidth="1"/>
    <col min="15112" max="15112" width="5.42578125" style="27" bestFit="1" customWidth="1"/>
    <col min="15113" max="15113" width="9.42578125" style="27" bestFit="1" customWidth="1"/>
    <col min="15114" max="15114" width="5.42578125" style="27" bestFit="1" customWidth="1"/>
    <col min="15115" max="15341" width="9.140625" style="27"/>
    <col min="15342" max="15342" width="20.85546875" style="27" customWidth="1"/>
    <col min="15343" max="15352" width="0" style="27" hidden="1" customWidth="1"/>
    <col min="15353" max="15353" width="9.42578125" style="27" bestFit="1" customWidth="1"/>
    <col min="15354" max="15354" width="5.42578125" style="27" bestFit="1" customWidth="1"/>
    <col min="15355" max="15355" width="9.42578125" style="27" bestFit="1" customWidth="1"/>
    <col min="15356" max="15356" width="5.42578125" style="27" bestFit="1" customWidth="1"/>
    <col min="15357" max="15357" width="9.42578125" style="27" bestFit="1" customWidth="1"/>
    <col min="15358" max="15358" width="5.42578125" style="27" bestFit="1" customWidth="1"/>
    <col min="15359" max="15359" width="9.42578125" style="27" bestFit="1" customWidth="1"/>
    <col min="15360" max="15360" width="5.42578125" style="27" bestFit="1" customWidth="1"/>
    <col min="15361" max="15361" width="9.42578125" style="27" bestFit="1" customWidth="1"/>
    <col min="15362" max="15362" width="5.42578125" style="27" bestFit="1" customWidth="1"/>
    <col min="15363" max="15363" width="9.42578125" style="27" bestFit="1" customWidth="1"/>
    <col min="15364" max="15364" width="5.42578125" style="27" bestFit="1" customWidth="1"/>
    <col min="15365" max="15365" width="9.42578125" style="27" bestFit="1" customWidth="1"/>
    <col min="15366" max="15366" width="5.42578125" style="27" bestFit="1" customWidth="1"/>
    <col min="15367" max="15367" width="9.42578125" style="27" bestFit="1" customWidth="1"/>
    <col min="15368" max="15368" width="5.42578125" style="27" bestFit="1" customWidth="1"/>
    <col min="15369" max="15369" width="9.42578125" style="27" bestFit="1" customWidth="1"/>
    <col min="15370" max="15370" width="5.42578125" style="27" bestFit="1" customWidth="1"/>
    <col min="15371" max="15597" width="9.140625" style="27"/>
    <col min="15598" max="15598" width="20.85546875" style="27" customWidth="1"/>
    <col min="15599" max="15608" width="0" style="27" hidden="1" customWidth="1"/>
    <col min="15609" max="15609" width="9.42578125" style="27" bestFit="1" customWidth="1"/>
    <col min="15610" max="15610" width="5.42578125" style="27" bestFit="1" customWidth="1"/>
    <col min="15611" max="15611" width="9.42578125" style="27" bestFit="1" customWidth="1"/>
    <col min="15612" max="15612" width="5.42578125" style="27" bestFit="1" customWidth="1"/>
    <col min="15613" max="15613" width="9.42578125" style="27" bestFit="1" customWidth="1"/>
    <col min="15614" max="15614" width="5.42578125" style="27" bestFit="1" customWidth="1"/>
    <col min="15615" max="15615" width="9.42578125" style="27" bestFit="1" customWidth="1"/>
    <col min="15616" max="15616" width="5.42578125" style="27" bestFit="1" customWidth="1"/>
    <col min="15617" max="15617" width="9.42578125" style="27" bestFit="1" customWidth="1"/>
    <col min="15618" max="15618" width="5.42578125" style="27" bestFit="1" customWidth="1"/>
    <col min="15619" max="15619" width="9.42578125" style="27" bestFit="1" customWidth="1"/>
    <col min="15620" max="15620" width="5.42578125" style="27" bestFit="1" customWidth="1"/>
    <col min="15621" max="15621" width="9.42578125" style="27" bestFit="1" customWidth="1"/>
    <col min="15622" max="15622" width="5.42578125" style="27" bestFit="1" customWidth="1"/>
    <col min="15623" max="15623" width="9.42578125" style="27" bestFit="1" customWidth="1"/>
    <col min="15624" max="15624" width="5.42578125" style="27" bestFit="1" customWidth="1"/>
    <col min="15625" max="15625" width="9.42578125" style="27" bestFit="1" customWidth="1"/>
    <col min="15626" max="15626" width="5.42578125" style="27" bestFit="1" customWidth="1"/>
    <col min="15627" max="15853" width="9.140625" style="27"/>
    <col min="15854" max="15854" width="20.85546875" style="27" customWidth="1"/>
    <col min="15855" max="15864" width="0" style="27" hidden="1" customWidth="1"/>
    <col min="15865" max="15865" width="9.42578125" style="27" bestFit="1" customWidth="1"/>
    <col min="15866" max="15866" width="5.42578125" style="27" bestFit="1" customWidth="1"/>
    <col min="15867" max="15867" width="9.42578125" style="27" bestFit="1" customWidth="1"/>
    <col min="15868" max="15868" width="5.42578125" style="27" bestFit="1" customWidth="1"/>
    <col min="15869" max="15869" width="9.42578125" style="27" bestFit="1" customWidth="1"/>
    <col min="15870" max="15870" width="5.42578125" style="27" bestFit="1" customWidth="1"/>
    <col min="15871" max="15871" width="9.42578125" style="27" bestFit="1" customWidth="1"/>
    <col min="15872" max="15872" width="5.42578125" style="27" bestFit="1" customWidth="1"/>
    <col min="15873" max="15873" width="9.42578125" style="27" bestFit="1" customWidth="1"/>
    <col min="15874" max="15874" width="5.42578125" style="27" bestFit="1" customWidth="1"/>
    <col min="15875" max="15875" width="9.42578125" style="27" bestFit="1" customWidth="1"/>
    <col min="15876" max="15876" width="5.42578125" style="27" bestFit="1" customWidth="1"/>
    <col min="15877" max="15877" width="9.42578125" style="27" bestFit="1" customWidth="1"/>
    <col min="15878" max="15878" width="5.42578125" style="27" bestFit="1" customWidth="1"/>
    <col min="15879" max="15879" width="9.42578125" style="27" bestFit="1" customWidth="1"/>
    <col min="15880" max="15880" width="5.42578125" style="27" bestFit="1" customWidth="1"/>
    <col min="15881" max="15881" width="9.42578125" style="27" bestFit="1" customWidth="1"/>
    <col min="15882" max="15882" width="5.42578125" style="27" bestFit="1" customWidth="1"/>
    <col min="15883" max="16109" width="9.140625" style="27"/>
    <col min="16110" max="16110" width="20.85546875" style="27" customWidth="1"/>
    <col min="16111" max="16120" width="0" style="27" hidden="1" customWidth="1"/>
    <col min="16121" max="16121" width="9.42578125" style="27" bestFit="1" customWidth="1"/>
    <col min="16122" max="16122" width="5.42578125" style="27" bestFit="1" customWidth="1"/>
    <col min="16123" max="16123" width="9.42578125" style="27" bestFit="1" customWidth="1"/>
    <col min="16124" max="16124" width="5.42578125" style="27" bestFit="1" customWidth="1"/>
    <col min="16125" max="16125" width="9.42578125" style="27" bestFit="1" customWidth="1"/>
    <col min="16126" max="16126" width="5.42578125" style="27" bestFit="1" customWidth="1"/>
    <col min="16127" max="16127" width="9.42578125" style="27" bestFit="1" customWidth="1"/>
    <col min="16128" max="16128" width="5.42578125" style="27" bestFit="1" customWidth="1"/>
    <col min="16129" max="16129" width="9.42578125" style="27" bestFit="1" customWidth="1"/>
    <col min="16130" max="16130" width="5.42578125" style="27" bestFit="1" customWidth="1"/>
    <col min="16131" max="16131" width="9.42578125" style="27" bestFit="1" customWidth="1"/>
    <col min="16132" max="16132" width="5.42578125" style="27" bestFit="1" customWidth="1"/>
    <col min="16133" max="16133" width="9.42578125" style="27" bestFit="1" customWidth="1"/>
    <col min="16134" max="16134" width="5.42578125" style="27" bestFit="1" customWidth="1"/>
    <col min="16135" max="16135" width="9.42578125" style="27" bestFit="1" customWidth="1"/>
    <col min="16136" max="16136" width="5.42578125" style="27" bestFit="1" customWidth="1"/>
    <col min="16137" max="16137" width="9.42578125" style="27" bestFit="1" customWidth="1"/>
    <col min="16138" max="16138" width="5.42578125" style="27" bestFit="1" customWidth="1"/>
    <col min="16139" max="16384" width="9.140625" style="27"/>
  </cols>
  <sheetData>
    <row r="1" spans="1:27" s="19" customFormat="1" ht="27.6" customHeight="1" x14ac:dyDescent="0.2">
      <c r="A1" s="17" t="s">
        <v>31</v>
      </c>
      <c r="B1" s="19" t="s">
        <v>1</v>
      </c>
      <c r="C1" s="18" t="s">
        <v>32</v>
      </c>
      <c r="D1" s="19" t="s">
        <v>2</v>
      </c>
      <c r="E1" s="20" t="s">
        <v>32</v>
      </c>
      <c r="F1" s="19" t="s">
        <v>3</v>
      </c>
      <c r="G1" s="18" t="s">
        <v>32</v>
      </c>
      <c r="H1" s="19" t="s">
        <v>4</v>
      </c>
      <c r="I1" s="20" t="s">
        <v>32</v>
      </c>
      <c r="J1" s="19" t="s">
        <v>5</v>
      </c>
      <c r="K1" s="18" t="s">
        <v>32</v>
      </c>
      <c r="L1" s="19" t="s">
        <v>6</v>
      </c>
      <c r="M1" s="20" t="s">
        <v>32</v>
      </c>
      <c r="N1" s="19" t="s">
        <v>7</v>
      </c>
      <c r="O1" s="18" t="s">
        <v>32</v>
      </c>
      <c r="P1" s="19" t="s">
        <v>63</v>
      </c>
      <c r="Q1" s="20" t="s">
        <v>32</v>
      </c>
      <c r="R1" s="19" t="s">
        <v>64</v>
      </c>
      <c r="S1" s="18" t="s">
        <v>32</v>
      </c>
      <c r="T1" s="19" t="s">
        <v>72</v>
      </c>
      <c r="U1" s="20" t="s">
        <v>32</v>
      </c>
      <c r="V1" s="19" t="s">
        <v>73</v>
      </c>
      <c r="W1" s="18" t="s">
        <v>32</v>
      </c>
      <c r="X1" s="19" t="s">
        <v>77</v>
      </c>
      <c r="Y1" s="20" t="s">
        <v>32</v>
      </c>
      <c r="Z1" s="19" t="s">
        <v>76</v>
      </c>
      <c r="AA1" s="18" t="s">
        <v>32</v>
      </c>
    </row>
    <row r="2" spans="1:27" s="23" customFormat="1" ht="12.6" customHeight="1" x14ac:dyDescent="0.2">
      <c r="A2" s="21" t="s">
        <v>8</v>
      </c>
      <c r="C2" s="22"/>
      <c r="E2" s="24"/>
      <c r="G2" s="22"/>
      <c r="I2" s="24"/>
      <c r="K2" s="22"/>
      <c r="M2" s="24"/>
      <c r="O2" s="22"/>
      <c r="Q2" s="24"/>
      <c r="S2" s="22"/>
      <c r="U2" s="24"/>
      <c r="W2" s="22"/>
      <c r="Y2" s="65"/>
    </row>
    <row r="3" spans="1:27" ht="12.6" customHeight="1" x14ac:dyDescent="0.2">
      <c r="A3" s="25" t="s">
        <v>33</v>
      </c>
      <c r="B3" s="27">
        <v>0</v>
      </c>
      <c r="D3" s="27">
        <v>0</v>
      </c>
      <c r="E3" s="14"/>
      <c r="F3" s="27">
        <v>0</v>
      </c>
      <c r="H3" s="27">
        <v>0</v>
      </c>
      <c r="I3" s="14"/>
      <c r="J3" s="27">
        <v>0</v>
      </c>
      <c r="L3" s="27">
        <v>0</v>
      </c>
      <c r="M3" s="14"/>
      <c r="N3" s="27">
        <v>0</v>
      </c>
      <c r="P3" s="27">
        <v>0</v>
      </c>
      <c r="Q3" s="14"/>
      <c r="R3" s="27">
        <v>0</v>
      </c>
      <c r="T3" s="27">
        <v>0</v>
      </c>
      <c r="U3" s="14"/>
      <c r="V3" s="27">
        <v>0</v>
      </c>
      <c r="X3" s="27">
        <v>0</v>
      </c>
      <c r="Y3" s="66"/>
      <c r="Z3" s="27">
        <v>0</v>
      </c>
    </row>
    <row r="4" spans="1:27" ht="12.6" customHeight="1" x14ac:dyDescent="0.2">
      <c r="A4" s="25" t="s">
        <v>34</v>
      </c>
      <c r="B4" s="27">
        <v>70766000</v>
      </c>
      <c r="D4" s="27">
        <v>77351687</v>
      </c>
      <c r="E4" s="14"/>
      <c r="F4" s="27">
        <v>61273684</v>
      </c>
      <c r="H4" s="27">
        <v>61805441</v>
      </c>
      <c r="I4" s="14"/>
      <c r="J4" s="27">
        <v>63857766</v>
      </c>
      <c r="L4" s="27">
        <v>44145085</v>
      </c>
      <c r="M4" s="14"/>
      <c r="N4" s="27">
        <v>47868903</v>
      </c>
      <c r="P4" s="27">
        <v>51710174</v>
      </c>
      <c r="Q4" s="14"/>
      <c r="R4" s="27">
        <v>49380098</v>
      </c>
      <c r="T4" s="27">
        <v>53833093</v>
      </c>
      <c r="U4" s="14"/>
      <c r="V4" s="27">
        <v>76553398</v>
      </c>
      <c r="X4" s="27">
        <v>77144355</v>
      </c>
      <c r="Y4" s="66"/>
      <c r="Z4" s="27">
        <v>47163162</v>
      </c>
    </row>
    <row r="5" spans="1:27" ht="12.6" customHeight="1" x14ac:dyDescent="0.2">
      <c r="A5" s="25" t="s">
        <v>11</v>
      </c>
      <c r="B5" s="27">
        <v>114163405</v>
      </c>
      <c r="D5" s="27">
        <v>112158963</v>
      </c>
      <c r="E5" s="14"/>
      <c r="F5" s="27">
        <v>116885684</v>
      </c>
      <c r="H5" s="27">
        <v>109253889</v>
      </c>
      <c r="I5" s="14"/>
      <c r="J5" s="27">
        <v>112246618</v>
      </c>
      <c r="L5" s="27">
        <v>136864615</v>
      </c>
      <c r="M5" s="14"/>
      <c r="N5" s="27">
        <v>129707816</v>
      </c>
      <c r="P5" s="27">
        <v>126864613</v>
      </c>
      <c r="Q5" s="14"/>
      <c r="R5" s="27">
        <v>132921960</v>
      </c>
      <c r="T5" s="27">
        <v>136077071</v>
      </c>
      <c r="U5" s="14"/>
      <c r="V5" s="27">
        <v>136574171</v>
      </c>
      <c r="X5" s="27">
        <v>147499099</v>
      </c>
      <c r="Y5" s="66"/>
      <c r="Z5" s="27">
        <v>154351030</v>
      </c>
    </row>
    <row r="6" spans="1:27" s="23" customFormat="1" ht="12.6" customHeight="1" x14ac:dyDescent="0.2">
      <c r="A6" s="21" t="s">
        <v>12</v>
      </c>
      <c r="B6" s="23">
        <f>SUM(B3:B5)</f>
        <v>184929405</v>
      </c>
      <c r="C6" s="22"/>
      <c r="D6" s="23">
        <f>SUM(D3:D5)</f>
        <v>189510650</v>
      </c>
      <c r="E6" s="24"/>
      <c r="F6" s="23">
        <f>SUM(F3:F5)</f>
        <v>178159368</v>
      </c>
      <c r="G6" s="22"/>
      <c r="H6" s="23">
        <f>SUM(H3:H5)</f>
        <v>171059330</v>
      </c>
      <c r="I6" s="24"/>
      <c r="J6" s="23">
        <f>SUM(J3:J5)</f>
        <v>176104384</v>
      </c>
      <c r="K6" s="22"/>
      <c r="L6" s="23">
        <f>SUM(L3:L5)</f>
        <v>181009700</v>
      </c>
      <c r="M6" s="24"/>
      <c r="N6" s="23">
        <f>SUM(N3:N5)</f>
        <v>177576719</v>
      </c>
      <c r="O6" s="22"/>
      <c r="P6" s="23">
        <f>SUM(P3:P5)</f>
        <v>178574787</v>
      </c>
      <c r="Q6" s="24"/>
      <c r="R6" s="23">
        <f>SUM(R3:R5)</f>
        <v>182302058</v>
      </c>
      <c r="S6" s="22"/>
      <c r="T6" s="23">
        <f>SUM(T3:T5)</f>
        <v>189910164</v>
      </c>
      <c r="U6" s="24"/>
      <c r="V6" s="23">
        <f>SUM(V3:V5)</f>
        <v>213127569</v>
      </c>
      <c r="W6" s="22"/>
      <c r="X6" s="23">
        <f>SUM(X3:X5)</f>
        <v>224643454</v>
      </c>
      <c r="Y6" s="65"/>
      <c r="Z6" s="23">
        <f>SUM(Z3:Z5)</f>
        <v>201514192</v>
      </c>
    </row>
    <row r="7" spans="1:27" s="23" customFormat="1" ht="12.6" customHeight="1" x14ac:dyDescent="0.2">
      <c r="A7" s="21" t="s">
        <v>13</v>
      </c>
      <c r="C7" s="22"/>
      <c r="E7" s="24"/>
      <c r="G7" s="22"/>
      <c r="I7" s="24"/>
      <c r="K7" s="22"/>
      <c r="M7" s="24"/>
      <c r="O7" s="22"/>
      <c r="Q7" s="24"/>
      <c r="S7" s="22"/>
      <c r="U7" s="24"/>
      <c r="W7" s="22"/>
      <c r="Y7" s="65"/>
    </row>
    <row r="8" spans="1:27" ht="12.6" customHeight="1" x14ac:dyDescent="0.2">
      <c r="A8" s="25" t="s">
        <v>14</v>
      </c>
      <c r="B8" s="27">
        <v>70600241</v>
      </c>
      <c r="C8" s="26">
        <f t="shared" ref="C8:C14" si="0">B8/B$14</f>
        <v>0.38535344142209388</v>
      </c>
      <c r="D8" s="27">
        <v>71684881</v>
      </c>
      <c r="E8" s="14">
        <f t="shared" ref="E8:E13" si="1">D8/D$14</f>
        <v>0.40149018101303213</v>
      </c>
      <c r="F8" s="27">
        <v>69165637</v>
      </c>
      <c r="G8" s="26">
        <f t="shared" ref="G8:G14" si="2">F8/F$14</f>
        <v>0.38656891272007138</v>
      </c>
      <c r="H8" s="27">
        <v>67741054</v>
      </c>
      <c r="I8" s="14">
        <f t="shared" ref="I8:I13" si="3">H8/H$14</f>
        <v>0.39546236472890206</v>
      </c>
      <c r="J8" s="27">
        <v>66951277</v>
      </c>
      <c r="K8" s="26">
        <f t="shared" ref="K8:K14" si="4">J8/J$14</f>
        <v>0.37979539839255499</v>
      </c>
      <c r="L8" s="27">
        <v>66998723</v>
      </c>
      <c r="M8" s="14">
        <f t="shared" ref="M8:M13" si="5">L8/L$14</f>
        <v>0.40118099276967056</v>
      </c>
      <c r="N8" s="27">
        <v>65219658</v>
      </c>
      <c r="O8" s="26">
        <f t="shared" ref="O8:O13" si="6">N8/N$14</f>
        <v>0.36295423053032511</v>
      </c>
      <c r="P8" s="27">
        <v>71333135</v>
      </c>
      <c r="Q8" s="14">
        <f t="shared" ref="Q8:Q13" si="7">P8/P$14</f>
        <v>0.40458489162757072</v>
      </c>
      <c r="R8" s="27">
        <v>66714899</v>
      </c>
      <c r="S8" s="26">
        <f t="shared" ref="S8:Y13" si="8">R8/R$14</f>
        <v>0.35926877634953569</v>
      </c>
      <c r="T8" s="27">
        <v>75307840</v>
      </c>
      <c r="U8" s="14">
        <f t="shared" si="8"/>
        <v>0.40082232940870838</v>
      </c>
      <c r="V8" s="27">
        <v>69612409</v>
      </c>
      <c r="W8" s="26">
        <f t="shared" si="8"/>
        <v>0.31822877661114335</v>
      </c>
      <c r="X8" s="27">
        <v>77738629</v>
      </c>
      <c r="Y8" s="14">
        <f t="shared" si="8"/>
        <v>0.39419963094982108</v>
      </c>
      <c r="Z8" s="27">
        <v>79453208</v>
      </c>
      <c r="AA8" s="26">
        <f t="shared" ref="AA8:AA13" si="9">Z8/Z$14</f>
        <v>0.36197017280282245</v>
      </c>
    </row>
    <row r="9" spans="1:27" ht="12.6" customHeight="1" x14ac:dyDescent="0.2">
      <c r="A9" s="25" t="s">
        <v>15</v>
      </c>
      <c r="B9" s="27">
        <v>42725317</v>
      </c>
      <c r="C9" s="26">
        <f t="shared" si="0"/>
        <v>0.23320526542961648</v>
      </c>
      <c r="D9" s="27">
        <v>42699812</v>
      </c>
      <c r="E9" s="14">
        <f t="shared" si="1"/>
        <v>0.23915161760682063</v>
      </c>
      <c r="F9" s="27">
        <v>41374264</v>
      </c>
      <c r="G9" s="26">
        <f t="shared" si="2"/>
        <v>0.23124205809126275</v>
      </c>
      <c r="H9" s="27">
        <v>40594433</v>
      </c>
      <c r="I9" s="14">
        <f t="shared" si="3"/>
        <v>0.23698436208283646</v>
      </c>
      <c r="J9" s="27">
        <v>39361082</v>
      </c>
      <c r="K9" s="26">
        <f t="shared" si="4"/>
        <v>0.22328413271866385</v>
      </c>
      <c r="L9" s="27">
        <v>38670225</v>
      </c>
      <c r="M9" s="14">
        <f t="shared" si="5"/>
        <v>0.23155305894601205</v>
      </c>
      <c r="N9" s="27">
        <v>41717456</v>
      </c>
      <c r="O9" s="26">
        <f t="shared" si="6"/>
        <v>0.23216201382354218</v>
      </c>
      <c r="P9" s="27">
        <v>40963725</v>
      </c>
      <c r="Q9" s="14">
        <f t="shared" si="7"/>
        <v>0.23233668672751603</v>
      </c>
      <c r="R9" s="27">
        <v>43025025</v>
      </c>
      <c r="S9" s="26">
        <f t="shared" si="8"/>
        <v>0.23169559297628828</v>
      </c>
      <c r="T9" s="27">
        <v>41412794</v>
      </c>
      <c r="U9" s="14">
        <f t="shared" si="8"/>
        <v>0.22041758943561496</v>
      </c>
      <c r="V9" s="27">
        <v>45682370</v>
      </c>
      <c r="W9" s="26">
        <f t="shared" si="8"/>
        <v>0.20883409907273282</v>
      </c>
      <c r="X9" s="27">
        <v>43720571</v>
      </c>
      <c r="Y9" s="14">
        <f t="shared" si="8"/>
        <v>0.22169972862674811</v>
      </c>
      <c r="Z9" s="27">
        <v>47139276</v>
      </c>
      <c r="AA9" s="26">
        <f t="shared" si="9"/>
        <v>0.21475548072923553</v>
      </c>
    </row>
    <row r="10" spans="1:27" ht="12.6" customHeight="1" x14ac:dyDescent="0.2">
      <c r="A10" s="25" t="s">
        <v>16</v>
      </c>
      <c r="B10" s="27">
        <v>44924926</v>
      </c>
      <c r="C10" s="26">
        <f t="shared" si="0"/>
        <v>0.2452112711588747</v>
      </c>
      <c r="D10" s="27">
        <v>46440304</v>
      </c>
      <c r="E10" s="14">
        <f t="shared" si="1"/>
        <v>0.2601012347256354</v>
      </c>
      <c r="F10" s="27">
        <v>45550053</v>
      </c>
      <c r="G10" s="26">
        <f t="shared" si="2"/>
        <v>0.25458067367400411</v>
      </c>
      <c r="H10" s="27">
        <v>46033008</v>
      </c>
      <c r="I10" s="14">
        <f t="shared" si="3"/>
        <v>0.2687339674293297</v>
      </c>
      <c r="J10" s="27">
        <v>44857166</v>
      </c>
      <c r="K10" s="26">
        <f t="shared" si="4"/>
        <v>0.25446184143330042</v>
      </c>
      <c r="L10" s="27">
        <v>44676525</v>
      </c>
      <c r="M10" s="14">
        <f t="shared" si="5"/>
        <v>0.26751812348720444</v>
      </c>
      <c r="N10" s="27">
        <v>46621867</v>
      </c>
      <c r="O10" s="26">
        <f t="shared" si="6"/>
        <v>0.25945557492607763</v>
      </c>
      <c r="P10" s="27">
        <v>45212333</v>
      </c>
      <c r="Q10" s="14">
        <f t="shared" si="7"/>
        <v>0.25643379962249857</v>
      </c>
      <c r="R10" s="27">
        <v>48386302</v>
      </c>
      <c r="S10" s="26">
        <f t="shared" si="8"/>
        <v>0.26056679650551662</v>
      </c>
      <c r="T10" s="27">
        <v>48720999</v>
      </c>
      <c r="U10" s="14">
        <f t="shared" si="8"/>
        <v>0.25931515643390318</v>
      </c>
      <c r="V10" s="27">
        <v>49705141</v>
      </c>
      <c r="W10" s="26">
        <f t="shared" si="8"/>
        <v>0.22722394525542686</v>
      </c>
      <c r="X10" s="27">
        <v>53843220</v>
      </c>
      <c r="Y10" s="14">
        <f t="shared" si="8"/>
        <v>0.27302999456229188</v>
      </c>
      <c r="Z10" s="27">
        <v>50833729</v>
      </c>
      <c r="AA10" s="26">
        <f t="shared" si="9"/>
        <v>0.23158654173336649</v>
      </c>
    </row>
    <row r="11" spans="1:27" ht="12.6" customHeight="1" x14ac:dyDescent="0.2">
      <c r="A11" s="25" t="s">
        <v>17</v>
      </c>
      <c r="B11" s="27">
        <v>2688868</v>
      </c>
      <c r="C11" s="26">
        <f t="shared" si="0"/>
        <v>1.4676501420579325E-2</v>
      </c>
      <c r="D11" s="27">
        <v>2211972</v>
      </c>
      <c r="E11" s="14">
        <f t="shared" si="1"/>
        <v>1.2388735620217584E-2</v>
      </c>
      <c r="F11" s="27">
        <v>2801358</v>
      </c>
      <c r="G11" s="26">
        <f t="shared" si="2"/>
        <v>1.5656877651537768E-2</v>
      </c>
      <c r="H11" s="27">
        <v>1656192</v>
      </c>
      <c r="I11" s="14">
        <f t="shared" si="3"/>
        <v>9.6686066438394919E-3</v>
      </c>
      <c r="J11" s="27">
        <v>2870646</v>
      </c>
      <c r="K11" s="26">
        <f t="shared" si="4"/>
        <v>1.6284351696742014E-2</v>
      </c>
      <c r="L11" s="27">
        <v>1703868</v>
      </c>
      <c r="M11" s="14">
        <f t="shared" si="5"/>
        <v>1.0202574395163816E-2</v>
      </c>
      <c r="N11" s="27">
        <v>2561975</v>
      </c>
      <c r="O11" s="26">
        <f t="shared" si="6"/>
        <v>1.4257659320490912E-2</v>
      </c>
      <c r="P11" s="27">
        <v>1613801</v>
      </c>
      <c r="Q11" s="14">
        <f t="shared" si="7"/>
        <v>9.1531025896095172E-3</v>
      </c>
      <c r="R11" s="27">
        <v>2575341</v>
      </c>
      <c r="S11" s="26">
        <f t="shared" si="8"/>
        <v>1.3868560450834073E-2</v>
      </c>
      <c r="T11" s="27">
        <v>2221924</v>
      </c>
      <c r="U11" s="14">
        <f t="shared" si="8"/>
        <v>1.1826082828150628E-2</v>
      </c>
      <c r="V11" s="27">
        <v>2646962</v>
      </c>
      <c r="W11" s="26">
        <f t="shared" si="8"/>
        <v>1.2100421334308159E-2</v>
      </c>
      <c r="X11" s="27">
        <v>2181285</v>
      </c>
      <c r="Y11" s="14">
        <f t="shared" si="8"/>
        <v>1.1060932679895609E-2</v>
      </c>
      <c r="Z11" s="27">
        <v>2760888</v>
      </c>
      <c r="AA11" s="26">
        <f t="shared" si="9"/>
        <v>1.2577957915169882E-2</v>
      </c>
    </row>
    <row r="12" spans="1:27" ht="21.6" customHeight="1" x14ac:dyDescent="0.2">
      <c r="A12" s="25" t="s">
        <v>35</v>
      </c>
      <c r="B12" s="27">
        <v>20774526</v>
      </c>
      <c r="C12" s="26">
        <f t="shared" si="0"/>
        <v>0.11339246119588695</v>
      </c>
      <c r="D12" s="27">
        <v>14362533</v>
      </c>
      <c r="E12" s="14">
        <f t="shared" si="1"/>
        <v>8.0441173836581351E-2</v>
      </c>
      <c r="F12" s="27">
        <v>17680084</v>
      </c>
      <c r="G12" s="26">
        <f t="shared" si="2"/>
        <v>9.8814543538137747E-2</v>
      </c>
      <c r="H12" s="27">
        <v>14361861</v>
      </c>
      <c r="I12" s="14">
        <f t="shared" si="3"/>
        <v>8.3842443800295666E-2</v>
      </c>
      <c r="J12" s="27">
        <v>20529977</v>
      </c>
      <c r="K12" s="26">
        <f t="shared" si="4"/>
        <v>0.11646067324010849</v>
      </c>
      <c r="L12" s="27">
        <v>13926830</v>
      </c>
      <c r="M12" s="14">
        <f t="shared" si="5"/>
        <v>8.3392328022945023E-2</v>
      </c>
      <c r="N12" s="27">
        <v>21970938</v>
      </c>
      <c r="O12" s="26">
        <f t="shared" si="6"/>
        <v>0.12227057209989479</v>
      </c>
      <c r="P12" s="27">
        <v>15778817</v>
      </c>
      <c r="Q12" s="14">
        <f t="shared" si="7"/>
        <v>8.9493767040468228E-2</v>
      </c>
      <c r="R12" s="27">
        <v>23567506</v>
      </c>
      <c r="S12" s="26">
        <f t="shared" si="8"/>
        <v>0.12691421510254164</v>
      </c>
      <c r="T12" s="27">
        <v>19399940</v>
      </c>
      <c r="U12" s="14">
        <f t="shared" si="8"/>
        <v>0.10325524063881235</v>
      </c>
      <c r="V12" s="27">
        <v>50077822</v>
      </c>
      <c r="W12" s="26">
        <f t="shared" si="8"/>
        <v>0.22892763315245421</v>
      </c>
      <c r="X12" s="27">
        <v>17998070</v>
      </c>
      <c r="Y12" s="14">
        <f t="shared" si="8"/>
        <v>9.1265213228921838E-2</v>
      </c>
      <c r="Z12" s="27">
        <v>38369150</v>
      </c>
      <c r="AA12" s="26">
        <f t="shared" si="9"/>
        <v>0.17480084448946878</v>
      </c>
    </row>
    <row r="13" spans="1:27" ht="12.6" customHeight="1" x14ac:dyDescent="0.2">
      <c r="A13" s="25" t="s">
        <v>19</v>
      </c>
      <c r="B13" s="27">
        <v>1495180</v>
      </c>
      <c r="C13" s="26">
        <f t="shared" si="0"/>
        <v>8.1610593729486893E-3</v>
      </c>
      <c r="D13" s="27">
        <v>1147532</v>
      </c>
      <c r="E13" s="14">
        <f t="shared" si="1"/>
        <v>6.427057197712957E-3</v>
      </c>
      <c r="F13" s="27">
        <v>2350485</v>
      </c>
      <c r="G13" s="26">
        <f t="shared" si="2"/>
        <v>1.3136934324986221E-2</v>
      </c>
      <c r="H13" s="27">
        <v>909282</v>
      </c>
      <c r="I13" s="14">
        <f t="shared" si="3"/>
        <v>5.3082553147966302E-3</v>
      </c>
      <c r="J13" s="27">
        <v>1712338</v>
      </c>
      <c r="K13" s="26">
        <f t="shared" si="4"/>
        <v>9.7136025186302394E-3</v>
      </c>
      <c r="L13" s="27">
        <v>1027561</v>
      </c>
      <c r="M13" s="14">
        <f t="shared" si="5"/>
        <v>6.1529223790040815E-3</v>
      </c>
      <c r="N13" s="27">
        <v>1599242</v>
      </c>
      <c r="O13" s="26">
        <f t="shared" si="6"/>
        <v>8.8999492996694064E-3</v>
      </c>
      <c r="P13" s="27">
        <v>1410099</v>
      </c>
      <c r="Q13" s="14">
        <f t="shared" si="7"/>
        <v>7.9977523923369671E-3</v>
      </c>
      <c r="R13" s="27">
        <v>1427273</v>
      </c>
      <c r="S13" s="26">
        <f t="shared" si="8"/>
        <v>7.6860586152836851E-3</v>
      </c>
      <c r="T13" s="27">
        <v>819848</v>
      </c>
      <c r="U13" s="14">
        <f t="shared" si="8"/>
        <v>4.3636012548105311E-3</v>
      </c>
      <c r="V13" s="27">
        <v>1024869</v>
      </c>
      <c r="W13" s="26">
        <f t="shared" si="8"/>
        <v>4.6851245739345966E-3</v>
      </c>
      <c r="X13" s="27">
        <v>1724470</v>
      </c>
      <c r="Y13" s="14">
        <f t="shared" si="8"/>
        <v>8.7444999523214901E-3</v>
      </c>
      <c r="Z13" s="27">
        <v>945835</v>
      </c>
      <c r="AA13" s="26">
        <f t="shared" si="9"/>
        <v>4.3090023299368558E-3</v>
      </c>
    </row>
    <row r="14" spans="1:27" s="23" customFormat="1" ht="12.6" customHeight="1" x14ac:dyDescent="0.2">
      <c r="A14" s="21" t="s">
        <v>20</v>
      </c>
      <c r="B14" s="29">
        <f>SUM(B8:B13)</f>
        <v>183209058</v>
      </c>
      <c r="C14" s="26">
        <f t="shared" si="0"/>
        <v>1</v>
      </c>
      <c r="D14" s="29">
        <f>SUM(D8:D13)</f>
        <v>178547034</v>
      </c>
      <c r="E14" s="14">
        <f>SUM(E8:E13)</f>
        <v>1</v>
      </c>
      <c r="F14" s="29">
        <f>SUM(F8:F13)</f>
        <v>178921881</v>
      </c>
      <c r="G14" s="26">
        <f t="shared" si="2"/>
        <v>1</v>
      </c>
      <c r="H14" s="29">
        <f>SUM(H8:H13)</f>
        <v>171295830</v>
      </c>
      <c r="I14" s="14">
        <f>SUM(I8:I13)</f>
        <v>1.0000000000000002</v>
      </c>
      <c r="J14" s="29">
        <f>SUM(J8:J13)</f>
        <v>176282486</v>
      </c>
      <c r="K14" s="26">
        <f t="shared" si="4"/>
        <v>1</v>
      </c>
      <c r="L14" s="29">
        <f t="shared" ref="L14:S14" si="10">SUM(L8:L13)</f>
        <v>167003732</v>
      </c>
      <c r="M14" s="14">
        <f t="shared" si="10"/>
        <v>1</v>
      </c>
      <c r="N14" s="29">
        <f t="shared" si="10"/>
        <v>179691136</v>
      </c>
      <c r="O14" s="26">
        <f t="shared" si="10"/>
        <v>1</v>
      </c>
      <c r="P14" s="29">
        <f t="shared" si="10"/>
        <v>176311910</v>
      </c>
      <c r="Q14" s="14">
        <f t="shared" si="10"/>
        <v>1</v>
      </c>
      <c r="R14" s="29">
        <f t="shared" si="10"/>
        <v>185696346</v>
      </c>
      <c r="S14" s="26">
        <f t="shared" si="10"/>
        <v>1</v>
      </c>
      <c r="T14" s="23">
        <f>SUM(T8:T13)</f>
        <v>187883345</v>
      </c>
      <c r="U14" s="14">
        <f t="shared" ref="U14:V14" si="11">SUM(U8:U13)</f>
        <v>1</v>
      </c>
      <c r="V14" s="29">
        <f t="shared" si="11"/>
        <v>218749573</v>
      </c>
      <c r="W14" s="26">
        <f t="shared" ref="W14" si="12">SUM(W8:W13)</f>
        <v>1</v>
      </c>
      <c r="X14" s="29">
        <f>SUM(X8:X13)</f>
        <v>197206245</v>
      </c>
      <c r="Y14" s="14">
        <f t="shared" ref="Y14" si="13">SUM(Y8:Y13)</f>
        <v>0.99999999999999989</v>
      </c>
      <c r="Z14" s="23">
        <f>SUM(Z8:Z13)</f>
        <v>219502086</v>
      </c>
      <c r="AA14" s="26">
        <f t="shared" ref="AA14" si="14">SUM(AA8:AA13)</f>
        <v>0.99999999999999989</v>
      </c>
    </row>
    <row r="15" spans="1:27" s="23" customFormat="1" ht="23.1" customHeight="1" x14ac:dyDescent="0.2">
      <c r="A15" s="21" t="s">
        <v>36</v>
      </c>
      <c r="B15" s="29">
        <f>B6-B14</f>
        <v>1720347</v>
      </c>
      <c r="C15" s="22"/>
      <c r="D15" s="29">
        <f>D6-D14</f>
        <v>10963616</v>
      </c>
      <c r="E15" s="24"/>
      <c r="F15" s="29">
        <f>F6-F14</f>
        <v>-762513</v>
      </c>
      <c r="G15" s="22"/>
      <c r="H15" s="29">
        <f>H6-H14</f>
        <v>-236500</v>
      </c>
      <c r="I15" s="24"/>
      <c r="J15" s="29">
        <f>J6-J14</f>
        <v>-178102</v>
      </c>
      <c r="K15" s="22"/>
      <c r="L15" s="29">
        <f>L6-L14</f>
        <v>14005968</v>
      </c>
      <c r="M15" s="24"/>
      <c r="N15" s="29">
        <f>N6-N14</f>
        <v>-2114417</v>
      </c>
      <c r="O15" s="22"/>
      <c r="P15" s="29">
        <f>P6-P14</f>
        <v>2262877</v>
      </c>
      <c r="Q15" s="24"/>
      <c r="R15" s="29">
        <f>R6-R14</f>
        <v>-3394288</v>
      </c>
      <c r="S15" s="22"/>
      <c r="T15" s="23">
        <f>T6-T14</f>
        <v>2026819</v>
      </c>
      <c r="U15" s="24"/>
      <c r="V15" s="29">
        <f>V6-V14</f>
        <v>-5622004</v>
      </c>
      <c r="W15" s="22"/>
      <c r="X15" s="29">
        <f>X6-X14</f>
        <v>27437209</v>
      </c>
      <c r="Y15" s="65"/>
      <c r="Z15" s="23">
        <f>Z6-Z14</f>
        <v>-17987894</v>
      </c>
    </row>
    <row r="16" spans="1:27" ht="16.350000000000001" customHeight="1" x14ac:dyDescent="0.2">
      <c r="A16" s="25" t="s">
        <v>37</v>
      </c>
      <c r="B16" s="27">
        <v>500000</v>
      </c>
      <c r="D16" s="27">
        <v>512511</v>
      </c>
      <c r="E16" s="14"/>
      <c r="F16" s="27">
        <v>500000</v>
      </c>
      <c r="H16" s="27">
        <v>3505598</v>
      </c>
      <c r="I16" s="14"/>
      <c r="J16" s="27">
        <v>500000</v>
      </c>
      <c r="L16" s="27">
        <v>500222</v>
      </c>
      <c r="M16" s="14"/>
      <c r="N16" s="27">
        <v>500000</v>
      </c>
      <c r="P16" s="27">
        <v>500000</v>
      </c>
      <c r="Q16" s="14"/>
      <c r="R16" s="27">
        <v>500000</v>
      </c>
      <c r="T16" s="27">
        <v>687768</v>
      </c>
      <c r="U16" s="14"/>
      <c r="V16" s="27">
        <v>750000</v>
      </c>
      <c r="X16" s="27">
        <v>771906</v>
      </c>
      <c r="Y16" s="66"/>
      <c r="Z16" s="27">
        <v>750000</v>
      </c>
    </row>
    <row r="17" spans="1:26" ht="16.350000000000001" customHeight="1" x14ac:dyDescent="0.2">
      <c r="A17" s="25" t="s">
        <v>23</v>
      </c>
      <c r="B17" s="27">
        <v>21918609</v>
      </c>
      <c r="D17" s="27">
        <v>3884747</v>
      </c>
      <c r="E17" s="14"/>
      <c r="F17" s="27">
        <v>27026677</v>
      </c>
      <c r="H17" s="27">
        <v>7074512</v>
      </c>
      <c r="I17" s="14"/>
      <c r="J17" s="27">
        <v>23805674</v>
      </c>
      <c r="L17" s="27">
        <v>329885</v>
      </c>
      <c r="M17" s="14"/>
      <c r="N17" s="27">
        <v>36045664</v>
      </c>
      <c r="P17" s="27">
        <v>4360541</v>
      </c>
      <c r="Q17" s="14"/>
      <c r="R17" s="27">
        <v>32462085</v>
      </c>
      <c r="T17" s="27">
        <v>3253723</v>
      </c>
      <c r="U17" s="14"/>
      <c r="V17" s="27">
        <v>30650611</v>
      </c>
      <c r="X17" s="27">
        <v>15457593</v>
      </c>
      <c r="Y17" s="66"/>
      <c r="Z17" s="27">
        <v>30330864</v>
      </c>
    </row>
    <row r="18" spans="1:26" ht="21.6" customHeight="1" x14ac:dyDescent="0.2">
      <c r="A18" s="25" t="s">
        <v>38</v>
      </c>
      <c r="B18" s="30">
        <f t="shared" ref="B18" si="15">B15+B16-B17</f>
        <v>-19698262</v>
      </c>
      <c r="D18" s="30">
        <f>D15+D16-D17</f>
        <v>7591380</v>
      </c>
      <c r="E18" s="14"/>
      <c r="F18" s="30">
        <f>F15+F16-F17</f>
        <v>-27289190</v>
      </c>
      <c r="H18" s="30">
        <f>H15+H16-H17</f>
        <v>-3805414</v>
      </c>
      <c r="I18" s="14"/>
      <c r="J18" s="30">
        <f>J15+J16-J17</f>
        <v>-23483776</v>
      </c>
      <c r="L18" s="30">
        <f>L15+L16-L17</f>
        <v>14176305</v>
      </c>
      <c r="M18" s="14"/>
      <c r="N18" s="30">
        <f>N15+N16-N17</f>
        <v>-37660081</v>
      </c>
      <c r="P18" s="30">
        <f>P15+P16-P17</f>
        <v>-1597664</v>
      </c>
      <c r="Q18" s="14"/>
      <c r="R18" s="30">
        <f>R15+R16-R17</f>
        <v>-35356373</v>
      </c>
      <c r="T18" s="30">
        <f>T15+T16-T17</f>
        <v>-539136</v>
      </c>
      <c r="U18" s="14"/>
      <c r="V18" s="30">
        <f>V15+V16-V17</f>
        <v>-35522615</v>
      </c>
      <c r="X18" s="30">
        <f>X15+X16-X17</f>
        <v>12751522</v>
      </c>
      <c r="Y18" s="66"/>
      <c r="Z18" s="30">
        <f t="shared" ref="Z18" si="16">Z15+Z16-Z17</f>
        <v>-47568758</v>
      </c>
    </row>
    <row r="19" spans="1:26" s="23" customFormat="1" ht="16.350000000000001" customHeight="1" x14ac:dyDescent="0.2">
      <c r="A19" s="21" t="s">
        <v>25</v>
      </c>
      <c r="C19" s="22"/>
      <c r="E19" s="24"/>
      <c r="G19" s="22"/>
      <c r="I19" s="24"/>
      <c r="K19" s="22"/>
      <c r="M19" s="24"/>
      <c r="O19" s="22"/>
      <c r="Q19" s="24"/>
      <c r="S19" s="22"/>
      <c r="U19" s="24"/>
      <c r="W19" s="22"/>
      <c r="Y19" s="65"/>
    </row>
    <row r="20" spans="1:26" ht="16.350000000000001" customHeight="1" x14ac:dyDescent="0.2">
      <c r="A20" s="25" t="s">
        <v>39</v>
      </c>
      <c r="B20" s="27">
        <v>19698262</v>
      </c>
      <c r="D20" s="27">
        <v>19698262</v>
      </c>
      <c r="E20" s="14"/>
      <c r="F20" s="27">
        <v>27289190</v>
      </c>
      <c r="H20" s="27">
        <v>27289190</v>
      </c>
      <c r="I20" s="14"/>
      <c r="J20" s="27">
        <v>23483776</v>
      </c>
      <c r="L20" s="27">
        <v>23483776</v>
      </c>
      <c r="M20" s="14"/>
      <c r="N20" s="27">
        <v>37660081</v>
      </c>
      <c r="P20" s="27">
        <v>37660081</v>
      </c>
      <c r="Q20" s="14"/>
      <c r="R20" s="27">
        <v>35356373</v>
      </c>
      <c r="T20" s="27">
        <v>35356373</v>
      </c>
      <c r="U20" s="14"/>
      <c r="V20" s="27">
        <v>35522615</v>
      </c>
      <c r="X20" s="50">
        <v>35522615</v>
      </c>
      <c r="Y20" s="74"/>
      <c r="Z20" s="50">
        <v>47568758</v>
      </c>
    </row>
    <row r="21" spans="1:26" ht="16.350000000000001" customHeight="1" x14ac:dyDescent="0.2">
      <c r="A21" s="25" t="s">
        <v>26</v>
      </c>
      <c r="B21" s="27">
        <v>0</v>
      </c>
      <c r="D21" s="27">
        <v>-452</v>
      </c>
      <c r="E21" s="14"/>
      <c r="I21" s="14"/>
      <c r="L21" s="27">
        <v>0</v>
      </c>
      <c r="M21" s="14"/>
      <c r="N21" s="27">
        <v>0</v>
      </c>
      <c r="P21" s="27">
        <v>-706044</v>
      </c>
      <c r="Q21" s="14"/>
      <c r="R21" s="27">
        <v>0</v>
      </c>
      <c r="T21" s="27">
        <v>705378</v>
      </c>
      <c r="U21" s="14"/>
      <c r="V21" s="27">
        <v>0</v>
      </c>
      <c r="X21" s="50">
        <v>-705379</v>
      </c>
      <c r="Y21" s="74"/>
      <c r="Z21" s="50">
        <v>0</v>
      </c>
    </row>
    <row r="22" spans="1:26" ht="16.350000000000001" customHeight="1" x14ac:dyDescent="0.2">
      <c r="A22" s="25" t="s">
        <v>27</v>
      </c>
      <c r="B22" s="27">
        <f>SUM(B20:B21)</f>
        <v>19698262</v>
      </c>
      <c r="D22" s="27">
        <f>SUM(D20:D21)</f>
        <v>19697810</v>
      </c>
      <c r="E22" s="14"/>
      <c r="F22" s="27">
        <f>SUM(F20:F21)</f>
        <v>27289190</v>
      </c>
      <c r="H22" s="27">
        <f>SUM(H20:H21)</f>
        <v>27289190</v>
      </c>
      <c r="I22" s="14"/>
      <c r="J22" s="27">
        <f>SUM(J20:J21)</f>
        <v>23483776</v>
      </c>
      <c r="L22" s="27">
        <f>SUM(L20:L21)</f>
        <v>23483776</v>
      </c>
      <c r="M22" s="14"/>
      <c r="N22" s="27">
        <f>SUM(N20:N21)</f>
        <v>37660081</v>
      </c>
      <c r="P22" s="27">
        <f>SUM(P20:P21)</f>
        <v>36954037</v>
      </c>
      <c r="Q22" s="14"/>
      <c r="R22" s="27">
        <f>SUM(R20:R21)</f>
        <v>35356373</v>
      </c>
      <c r="T22" s="27">
        <f>SUM(T20:T21)</f>
        <v>36061751</v>
      </c>
      <c r="U22" s="14"/>
      <c r="V22" s="27">
        <f>SUM(V20:V21)</f>
        <v>35522615</v>
      </c>
      <c r="X22" s="50">
        <f>SUM(X20:X21)</f>
        <v>34817236</v>
      </c>
      <c r="Y22" s="74"/>
      <c r="Z22" s="50">
        <f>SUM(Z20:Z21)</f>
        <v>47568758</v>
      </c>
    </row>
    <row r="23" spans="1:26" s="23" customFormat="1" ht="22.35" customHeight="1" x14ac:dyDescent="0.2">
      <c r="A23" s="21" t="s">
        <v>71</v>
      </c>
      <c r="B23" s="29">
        <f t="shared" ref="B23" si="17">B18+B22</f>
        <v>0</v>
      </c>
      <c r="C23" s="22"/>
      <c r="D23" s="29">
        <f>D18+D22</f>
        <v>27289190</v>
      </c>
      <c r="E23" s="24"/>
      <c r="F23" s="29">
        <f>F18+F22</f>
        <v>0</v>
      </c>
      <c r="G23" s="22"/>
      <c r="H23" s="29">
        <f>H18+H22</f>
        <v>23483776</v>
      </c>
      <c r="I23" s="24"/>
      <c r="J23" s="29">
        <f>J18+J22</f>
        <v>0</v>
      </c>
      <c r="K23" s="22"/>
      <c r="L23" s="29">
        <f>L18+L22</f>
        <v>37660081</v>
      </c>
      <c r="M23" s="24"/>
      <c r="N23" s="29">
        <f>N18+N22</f>
        <v>0</v>
      </c>
      <c r="O23" s="22"/>
      <c r="P23" s="29">
        <f>P18+P22</f>
        <v>35356373</v>
      </c>
      <c r="Q23" s="24"/>
      <c r="R23" s="29">
        <f>R18+R22</f>
        <v>0</v>
      </c>
      <c r="S23" s="22"/>
      <c r="T23" s="23">
        <f>T22+T18</f>
        <v>35522615</v>
      </c>
      <c r="U23" s="24"/>
      <c r="V23" s="29">
        <f>V18+V22</f>
        <v>0</v>
      </c>
      <c r="W23" s="22"/>
      <c r="X23" s="72">
        <f>X18+X22</f>
        <v>47568758</v>
      </c>
      <c r="Y23" s="75"/>
      <c r="Z23" s="73">
        <f>Z22+Z18</f>
        <v>0</v>
      </c>
    </row>
    <row r="24" spans="1:26" x14ac:dyDescent="0.2">
      <c r="E24" s="14"/>
      <c r="I24" s="14"/>
      <c r="M24" s="14"/>
      <c r="Q24" s="14"/>
      <c r="U24" s="14"/>
      <c r="Y24" s="66"/>
    </row>
    <row r="25" spans="1:26" ht="22.5" x14ac:dyDescent="0.2">
      <c r="A25" s="25" t="s">
        <v>40</v>
      </c>
      <c r="B25" s="28">
        <f t="shared" ref="B25" si="18">B23/B14</f>
        <v>0</v>
      </c>
      <c r="D25" s="28">
        <f>D23/D14</f>
        <v>0.15284034345818368</v>
      </c>
      <c r="E25" s="14"/>
      <c r="F25" s="28">
        <f>F23/F14</f>
        <v>0</v>
      </c>
      <c r="H25" s="28">
        <f>H23/H14</f>
        <v>0.1370948493025195</v>
      </c>
      <c r="I25" s="14"/>
      <c r="J25" s="28">
        <f>J23/J14</f>
        <v>0</v>
      </c>
      <c r="L25" s="28">
        <f>L23/L14</f>
        <v>0.22550442764955697</v>
      </c>
      <c r="M25" s="14"/>
      <c r="N25" s="28">
        <f>N23/N14</f>
        <v>0</v>
      </c>
      <c r="P25" s="28">
        <f>P23/P14</f>
        <v>0.20053309501326372</v>
      </c>
      <c r="Q25" s="14"/>
      <c r="R25" s="28">
        <f>R23/R14</f>
        <v>0</v>
      </c>
      <c r="T25" s="35">
        <f>T23/T14</f>
        <v>0.1890673971128202</v>
      </c>
      <c r="U25" s="14"/>
      <c r="V25" s="28">
        <f>V23/V14</f>
        <v>0</v>
      </c>
      <c r="X25" s="28">
        <f>X23/X14</f>
        <v>0.24121324352583257</v>
      </c>
      <c r="Y25" s="66"/>
      <c r="Z25" s="35">
        <f>Z23/Z14</f>
        <v>0</v>
      </c>
    </row>
  </sheetData>
  <printOptions gridLines="1"/>
  <pageMargins left="0.25" right="0.25" top="0.75" bottom="0.75" header="0.3" footer="0.3"/>
  <pageSetup paperSize="5" scale="83" orientation="landscape" r:id="rId1"/>
  <headerFooter>
    <oddHeader xml:space="preserve">&amp;LCoast Community College District&amp;RUnrestricted Only </oddHeader>
    <oddFooter>&amp;LResearch Department
California Federation of Teachers&amp;RSource: 311 Reports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zoomScale="125" zoomScaleNormal="125" zoomScalePageLayoutView="125" workbookViewId="0">
      <pane xSplit="2" ySplit="1" topLeftCell="C106" activePane="bottomRight" state="frozen"/>
      <selection pane="topRight" activeCell="C1" sqref="C1"/>
      <selection pane="bottomLeft" activeCell="A2" sqref="A2"/>
      <selection pane="bottomRight" activeCell="L150" sqref="L150"/>
    </sheetView>
  </sheetViews>
  <sheetFormatPr defaultColWidth="8.85546875" defaultRowHeight="11.25" x14ac:dyDescent="0.2"/>
  <cols>
    <col min="1" max="1" width="17" style="37" bestFit="1" customWidth="1"/>
    <col min="2" max="2" width="2.7109375" style="37" bestFit="1" customWidth="1"/>
    <col min="3" max="3" width="10.42578125" style="37" bestFit="1" customWidth="1"/>
    <col min="4" max="4" width="11.7109375" style="37" bestFit="1" customWidth="1"/>
    <col min="5" max="5" width="10.42578125" style="37" bestFit="1" customWidth="1"/>
    <col min="6" max="6" width="9.42578125" style="37" bestFit="1" customWidth="1"/>
    <col min="7" max="7" width="11.85546875" style="37" bestFit="1" customWidth="1"/>
    <col min="8" max="9" width="10.42578125" style="37" bestFit="1" customWidth="1"/>
    <col min="10" max="10" width="10.85546875" style="37" bestFit="1" customWidth="1"/>
    <col min="11" max="11" width="10.42578125" style="37" bestFit="1" customWidth="1"/>
    <col min="12" max="12" width="6.42578125" style="37" bestFit="1" customWidth="1"/>
    <col min="13" max="16384" width="8.85546875" style="37"/>
  </cols>
  <sheetData>
    <row r="1" spans="1:12" s="34" customFormat="1" ht="45" x14ac:dyDescent="0.2">
      <c r="A1" s="34" t="s">
        <v>43</v>
      </c>
      <c r="B1" s="34" t="s">
        <v>44</v>
      </c>
      <c r="C1" s="52" t="s">
        <v>45</v>
      </c>
      <c r="D1" s="52" t="s">
        <v>46</v>
      </c>
      <c r="E1" s="52" t="s">
        <v>27</v>
      </c>
      <c r="F1" s="52" t="s">
        <v>47</v>
      </c>
      <c r="G1" s="52" t="s">
        <v>13</v>
      </c>
      <c r="H1" s="52" t="s">
        <v>48</v>
      </c>
      <c r="I1" s="52" t="s">
        <v>49</v>
      </c>
      <c r="J1" s="53" t="s">
        <v>50</v>
      </c>
      <c r="K1" s="53" t="s">
        <v>51</v>
      </c>
      <c r="L1" s="53" t="s">
        <v>52</v>
      </c>
    </row>
    <row r="2" spans="1:12" x14ac:dyDescent="0.2">
      <c r="A2" s="1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2" ht="22.5" x14ac:dyDescent="0.2">
      <c r="A3" s="4" t="s">
        <v>53</v>
      </c>
      <c r="B3" s="37">
        <v>21</v>
      </c>
      <c r="C3" s="54">
        <v>14500476</v>
      </c>
      <c r="D3" s="54">
        <v>0</v>
      </c>
      <c r="E3" s="54">
        <f t="shared" ref="E3:E12" si="0">C3+D3</f>
        <v>14500476</v>
      </c>
      <c r="F3" s="54">
        <v>17525076</v>
      </c>
      <c r="G3" s="54">
        <v>0</v>
      </c>
      <c r="H3" s="54">
        <v>0</v>
      </c>
      <c r="I3" s="54">
        <v>16280319</v>
      </c>
      <c r="J3" s="54">
        <f>F3-G3+H3-I3</f>
        <v>1244757</v>
      </c>
      <c r="K3" s="54">
        <f>J3+E3</f>
        <v>15745233</v>
      </c>
      <c r="L3" s="55"/>
    </row>
    <row r="4" spans="1:12" x14ac:dyDescent="0.2">
      <c r="A4" s="4" t="s">
        <v>54</v>
      </c>
      <c r="B4" s="37">
        <v>31</v>
      </c>
      <c r="C4" s="54">
        <v>790855</v>
      </c>
      <c r="D4" s="54">
        <v>0</v>
      </c>
      <c r="E4" s="54">
        <f t="shared" si="0"/>
        <v>790855</v>
      </c>
      <c r="F4" s="54">
        <v>0</v>
      </c>
      <c r="G4" s="54">
        <v>0</v>
      </c>
      <c r="H4" s="54">
        <v>0</v>
      </c>
      <c r="I4" s="54">
        <v>790855</v>
      </c>
      <c r="J4" s="54">
        <f t="shared" ref="J4:J12" si="1">F4-G4+H4-I4</f>
        <v>-790855</v>
      </c>
      <c r="K4" s="54">
        <f t="shared" ref="K4:K12" si="2">J4+E4</f>
        <v>0</v>
      </c>
      <c r="L4" s="55"/>
    </row>
    <row r="5" spans="1:12" x14ac:dyDescent="0.2">
      <c r="A5" s="4" t="s">
        <v>55</v>
      </c>
      <c r="B5" s="37">
        <v>32</v>
      </c>
      <c r="C5" s="54">
        <v>375753</v>
      </c>
      <c r="D5" s="54">
        <v>0</v>
      </c>
      <c r="E5" s="54">
        <f t="shared" si="0"/>
        <v>375753</v>
      </c>
      <c r="F5" s="54">
        <v>2200000</v>
      </c>
      <c r="G5" s="54">
        <v>2080000</v>
      </c>
      <c r="H5" s="54">
        <v>0</v>
      </c>
      <c r="I5" s="54">
        <v>495753</v>
      </c>
      <c r="J5" s="54">
        <f t="shared" si="1"/>
        <v>-375753</v>
      </c>
      <c r="K5" s="54">
        <f t="shared" si="2"/>
        <v>0</v>
      </c>
      <c r="L5" s="55">
        <f t="shared" ref="L5:L11" si="3">K5/G5</f>
        <v>0</v>
      </c>
    </row>
    <row r="6" spans="1:12" x14ac:dyDescent="0.2">
      <c r="A6" s="4" t="s">
        <v>56</v>
      </c>
      <c r="B6" s="37">
        <v>33</v>
      </c>
      <c r="C6" s="54">
        <v>0</v>
      </c>
      <c r="D6" s="54">
        <v>0</v>
      </c>
      <c r="E6" s="54">
        <f t="shared" si="0"/>
        <v>0</v>
      </c>
      <c r="F6" s="54">
        <v>1341683</v>
      </c>
      <c r="G6" s="54">
        <v>1341683</v>
      </c>
      <c r="H6" s="54">
        <v>0</v>
      </c>
      <c r="I6" s="54">
        <v>0</v>
      </c>
      <c r="J6" s="54">
        <f t="shared" si="1"/>
        <v>0</v>
      </c>
      <c r="K6" s="54">
        <f t="shared" si="2"/>
        <v>0</v>
      </c>
      <c r="L6" s="55">
        <f t="shared" si="3"/>
        <v>0</v>
      </c>
    </row>
    <row r="7" spans="1:12" x14ac:dyDescent="0.2">
      <c r="A7" s="4" t="s">
        <v>57</v>
      </c>
      <c r="B7" s="37">
        <v>39</v>
      </c>
      <c r="C7" s="54">
        <v>9609503</v>
      </c>
      <c r="D7" s="54">
        <v>0</v>
      </c>
      <c r="E7" s="54">
        <f t="shared" si="0"/>
        <v>9609503</v>
      </c>
      <c r="F7" s="54">
        <v>14950000</v>
      </c>
      <c r="G7" s="54">
        <v>14718000</v>
      </c>
      <c r="H7" s="54">
        <v>0</v>
      </c>
      <c r="I7" s="54">
        <v>9841503</v>
      </c>
      <c r="J7" s="54">
        <f t="shared" si="1"/>
        <v>-9609503</v>
      </c>
      <c r="K7" s="54">
        <f t="shared" si="2"/>
        <v>0</v>
      </c>
      <c r="L7" s="55">
        <f t="shared" si="3"/>
        <v>0</v>
      </c>
    </row>
    <row r="8" spans="1:12" x14ac:dyDescent="0.2">
      <c r="A8" s="4" t="s">
        <v>58</v>
      </c>
      <c r="B8" s="37">
        <v>41</v>
      </c>
      <c r="C8" s="54">
        <v>8310973</v>
      </c>
      <c r="D8" s="54">
        <v>0</v>
      </c>
      <c r="E8" s="54">
        <f t="shared" si="0"/>
        <v>8310973</v>
      </c>
      <c r="F8" s="54">
        <v>7071238</v>
      </c>
      <c r="G8" s="54">
        <v>13968101</v>
      </c>
      <c r="H8" s="54">
        <v>0</v>
      </c>
      <c r="I8" s="54">
        <v>1414110</v>
      </c>
      <c r="J8" s="54">
        <f t="shared" si="1"/>
        <v>-8310973</v>
      </c>
      <c r="K8" s="54">
        <f t="shared" si="2"/>
        <v>0</v>
      </c>
      <c r="L8" s="55">
        <f t="shared" si="3"/>
        <v>0</v>
      </c>
    </row>
    <row r="9" spans="1:12" ht="22.5" x14ac:dyDescent="0.2">
      <c r="A9" s="4" t="s">
        <v>59</v>
      </c>
      <c r="B9" s="37">
        <v>42</v>
      </c>
      <c r="C9" s="54">
        <v>63037733</v>
      </c>
      <c r="D9" s="54">
        <v>0</v>
      </c>
      <c r="E9" s="54">
        <f t="shared" si="0"/>
        <v>63037733</v>
      </c>
      <c r="F9" s="54">
        <v>500000</v>
      </c>
      <c r="G9" s="54">
        <v>63537733</v>
      </c>
      <c r="H9" s="54">
        <v>0</v>
      </c>
      <c r="I9" s="54">
        <v>0</v>
      </c>
      <c r="J9" s="54">
        <f t="shared" si="1"/>
        <v>-63037733</v>
      </c>
      <c r="K9" s="54">
        <f t="shared" si="2"/>
        <v>0</v>
      </c>
      <c r="L9" s="55">
        <f t="shared" si="3"/>
        <v>0</v>
      </c>
    </row>
    <row r="10" spans="1:12" x14ac:dyDescent="0.2">
      <c r="A10" s="4" t="s">
        <v>60</v>
      </c>
      <c r="B10" s="37">
        <v>61</v>
      </c>
      <c r="C10" s="54">
        <v>45366944</v>
      </c>
      <c r="D10" s="54">
        <v>0</v>
      </c>
      <c r="E10" s="54">
        <f t="shared" si="0"/>
        <v>45366944</v>
      </c>
      <c r="F10" s="54">
        <v>43408000</v>
      </c>
      <c r="G10" s="54">
        <v>37558000</v>
      </c>
      <c r="H10" s="54">
        <v>0</v>
      </c>
      <c r="I10" s="54">
        <v>51216944</v>
      </c>
      <c r="J10" s="54">
        <f t="shared" si="1"/>
        <v>-45366944</v>
      </c>
      <c r="K10" s="54">
        <f t="shared" si="2"/>
        <v>0</v>
      </c>
      <c r="L10" s="55">
        <f t="shared" si="3"/>
        <v>0</v>
      </c>
    </row>
    <row r="11" spans="1:12" x14ac:dyDescent="0.2">
      <c r="A11" s="4" t="s">
        <v>61</v>
      </c>
      <c r="B11" s="37">
        <v>71</v>
      </c>
      <c r="C11" s="54">
        <v>5931371</v>
      </c>
      <c r="D11" s="54">
        <v>0</v>
      </c>
      <c r="E11" s="54">
        <f t="shared" si="0"/>
        <v>5931371</v>
      </c>
      <c r="F11" s="54">
        <v>4170000</v>
      </c>
      <c r="G11" s="54">
        <v>3557000</v>
      </c>
      <c r="H11" s="54">
        <v>0</v>
      </c>
      <c r="I11" s="54">
        <v>6544371</v>
      </c>
      <c r="J11" s="54">
        <f t="shared" si="1"/>
        <v>-5931371</v>
      </c>
      <c r="K11" s="54">
        <f t="shared" si="2"/>
        <v>0</v>
      </c>
      <c r="L11" s="55">
        <f t="shared" si="3"/>
        <v>0</v>
      </c>
    </row>
    <row r="12" spans="1:12" x14ac:dyDescent="0.2">
      <c r="A12" s="4" t="s">
        <v>62</v>
      </c>
      <c r="B12" s="37">
        <v>74</v>
      </c>
      <c r="C12" s="54">
        <v>3627953</v>
      </c>
      <c r="D12" s="54">
        <v>0</v>
      </c>
      <c r="E12" s="54">
        <f t="shared" si="0"/>
        <v>3627953</v>
      </c>
      <c r="F12" s="54">
        <v>36920000</v>
      </c>
      <c r="G12" s="54">
        <v>0</v>
      </c>
      <c r="H12" s="54">
        <v>250000</v>
      </c>
      <c r="I12" s="54">
        <v>37170000</v>
      </c>
      <c r="J12" s="54">
        <f t="shared" si="1"/>
        <v>0</v>
      </c>
      <c r="K12" s="54">
        <f t="shared" si="2"/>
        <v>3627953</v>
      </c>
      <c r="L12" s="55"/>
    </row>
    <row r="13" spans="1:12" x14ac:dyDescent="0.2">
      <c r="A13" s="56"/>
      <c r="C13" s="54"/>
      <c r="D13" s="54"/>
      <c r="E13" s="54"/>
      <c r="F13" s="54"/>
      <c r="G13" s="54"/>
      <c r="H13" s="54"/>
      <c r="I13" s="54"/>
      <c r="J13" s="54"/>
      <c r="K13" s="54"/>
      <c r="L13" s="55"/>
    </row>
    <row r="14" spans="1:12" x14ac:dyDescent="0.2">
      <c r="A14" s="1" t="s"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5" spans="1:12" ht="22.5" x14ac:dyDescent="0.2">
      <c r="A15" s="4" t="s">
        <v>53</v>
      </c>
      <c r="B15" s="37">
        <v>21</v>
      </c>
      <c r="C15" s="54">
        <f>C3</f>
        <v>14500476</v>
      </c>
      <c r="D15" s="54">
        <v>9372</v>
      </c>
      <c r="E15" s="54">
        <f t="shared" ref="E15:E24" si="4">C15+D15</f>
        <v>14509848</v>
      </c>
      <c r="F15" s="54">
        <v>17775135</v>
      </c>
      <c r="G15" s="54">
        <v>16275621</v>
      </c>
      <c r="H15" s="54">
        <v>0</v>
      </c>
      <c r="I15" s="54">
        <v>0</v>
      </c>
      <c r="J15" s="54">
        <f>F15-G15+H15-I15</f>
        <v>1499514</v>
      </c>
      <c r="K15" s="54">
        <f>J15+E15</f>
        <v>16009362</v>
      </c>
      <c r="L15" s="55">
        <f t="shared" ref="L15:L24" si="5">K15/G15</f>
        <v>0.98364062421949983</v>
      </c>
    </row>
    <row r="16" spans="1:12" x14ac:dyDescent="0.2">
      <c r="A16" s="4" t="s">
        <v>54</v>
      </c>
      <c r="B16" s="37">
        <v>31</v>
      </c>
      <c r="C16" s="54">
        <f t="shared" ref="C16:C24" si="6">C4</f>
        <v>790855</v>
      </c>
      <c r="D16" s="54">
        <v>-21514</v>
      </c>
      <c r="E16" s="54">
        <f t="shared" si="4"/>
        <v>769341</v>
      </c>
      <c r="F16" s="54">
        <v>96</v>
      </c>
      <c r="G16" s="54">
        <v>142166</v>
      </c>
      <c r="H16" s="54">
        <v>0</v>
      </c>
      <c r="I16" s="54">
        <v>548793</v>
      </c>
      <c r="J16" s="54">
        <f t="shared" ref="J16:J24" si="7">F16-G16+H16-I16</f>
        <v>-690863</v>
      </c>
      <c r="K16" s="54">
        <f t="shared" ref="K16:K24" si="8">J16+E16</f>
        <v>78478</v>
      </c>
      <c r="L16" s="55">
        <f t="shared" si="5"/>
        <v>0.55201665658455612</v>
      </c>
    </row>
    <row r="17" spans="1:12" x14ac:dyDescent="0.2">
      <c r="A17" s="4" t="s">
        <v>55</v>
      </c>
      <c r="B17" s="37">
        <v>32</v>
      </c>
      <c r="C17" s="54">
        <f t="shared" si="6"/>
        <v>375753</v>
      </c>
      <c r="D17" s="54">
        <v>0</v>
      </c>
      <c r="E17" s="54">
        <f t="shared" si="4"/>
        <v>375753</v>
      </c>
      <c r="F17" s="54">
        <v>2051977</v>
      </c>
      <c r="G17" s="54">
        <v>2155383</v>
      </c>
      <c r="H17" s="54">
        <v>0</v>
      </c>
      <c r="I17" s="54">
        <v>0</v>
      </c>
      <c r="J17" s="54">
        <f t="shared" si="7"/>
        <v>-103406</v>
      </c>
      <c r="K17" s="54">
        <f t="shared" si="8"/>
        <v>272347</v>
      </c>
      <c r="L17" s="55">
        <f t="shared" si="5"/>
        <v>0.12635666143789759</v>
      </c>
    </row>
    <row r="18" spans="1:12" x14ac:dyDescent="0.2">
      <c r="A18" s="4" t="s">
        <v>56</v>
      </c>
      <c r="B18" s="37">
        <v>33</v>
      </c>
      <c r="C18" s="54">
        <f t="shared" si="6"/>
        <v>0</v>
      </c>
      <c r="D18" s="54">
        <v>0</v>
      </c>
      <c r="E18" s="54">
        <f t="shared" si="4"/>
        <v>0</v>
      </c>
      <c r="F18" s="54">
        <v>1445706</v>
      </c>
      <c r="G18" s="54">
        <v>1446037</v>
      </c>
      <c r="H18" s="54">
        <v>331</v>
      </c>
      <c r="I18" s="54">
        <v>0</v>
      </c>
      <c r="J18" s="54">
        <f t="shared" si="7"/>
        <v>0</v>
      </c>
      <c r="K18" s="54">
        <f t="shared" si="8"/>
        <v>0</v>
      </c>
      <c r="L18" s="55">
        <f t="shared" si="5"/>
        <v>0</v>
      </c>
    </row>
    <row r="19" spans="1:12" x14ac:dyDescent="0.2">
      <c r="A19" s="4" t="s">
        <v>57</v>
      </c>
      <c r="B19" s="37">
        <v>39</v>
      </c>
      <c r="C19" s="54">
        <f t="shared" si="6"/>
        <v>9609503</v>
      </c>
      <c r="D19" s="54">
        <v>-54224</v>
      </c>
      <c r="E19" s="54">
        <f t="shared" si="4"/>
        <v>9555279</v>
      </c>
      <c r="F19" s="54">
        <v>15906161</v>
      </c>
      <c r="G19" s="54">
        <v>13149687</v>
      </c>
      <c r="H19" s="54">
        <v>0</v>
      </c>
      <c r="I19" s="54">
        <v>2357804</v>
      </c>
      <c r="J19" s="54">
        <f t="shared" si="7"/>
        <v>398670</v>
      </c>
      <c r="K19" s="54">
        <f t="shared" si="8"/>
        <v>9953949</v>
      </c>
      <c r="L19" s="55">
        <f t="shared" si="5"/>
        <v>0.7569723142459589</v>
      </c>
    </row>
    <row r="20" spans="1:12" x14ac:dyDescent="0.2">
      <c r="A20" s="4" t="s">
        <v>58</v>
      </c>
      <c r="B20" s="37">
        <v>41</v>
      </c>
      <c r="C20" s="54">
        <f t="shared" si="6"/>
        <v>8310973</v>
      </c>
      <c r="D20" s="54">
        <v>0</v>
      </c>
      <c r="E20" s="54">
        <f t="shared" si="4"/>
        <v>8310973</v>
      </c>
      <c r="F20" s="54">
        <v>7270680</v>
      </c>
      <c r="G20" s="54">
        <v>8708451</v>
      </c>
      <c r="H20" s="54">
        <v>1500000</v>
      </c>
      <c r="I20" s="54">
        <v>0</v>
      </c>
      <c r="J20" s="54">
        <f t="shared" si="7"/>
        <v>62229</v>
      </c>
      <c r="K20" s="54">
        <f t="shared" si="8"/>
        <v>8373202</v>
      </c>
      <c r="L20" s="55">
        <f t="shared" si="5"/>
        <v>0.96150302734665438</v>
      </c>
    </row>
    <row r="21" spans="1:12" ht="22.5" x14ac:dyDescent="0.2">
      <c r="A21" s="4" t="s">
        <v>59</v>
      </c>
      <c r="B21" s="37">
        <v>42</v>
      </c>
      <c r="C21" s="54">
        <f t="shared" si="6"/>
        <v>63037733</v>
      </c>
      <c r="D21" s="54">
        <v>0</v>
      </c>
      <c r="E21" s="54">
        <f t="shared" si="4"/>
        <v>63037733</v>
      </c>
      <c r="F21" s="54">
        <v>307731</v>
      </c>
      <c r="G21" s="54">
        <v>34639262</v>
      </c>
      <c r="H21" s="54">
        <v>0</v>
      </c>
      <c r="I21" s="54">
        <v>0</v>
      </c>
      <c r="J21" s="54">
        <f t="shared" si="7"/>
        <v>-34331531</v>
      </c>
      <c r="K21" s="54">
        <f t="shared" si="8"/>
        <v>28706202</v>
      </c>
      <c r="L21" s="55">
        <f t="shared" si="5"/>
        <v>0.8287186372504125</v>
      </c>
    </row>
    <row r="22" spans="1:12" x14ac:dyDescent="0.2">
      <c r="A22" s="4" t="s">
        <v>60</v>
      </c>
      <c r="B22" s="37">
        <v>61</v>
      </c>
      <c r="C22" s="54">
        <f t="shared" si="6"/>
        <v>45366944</v>
      </c>
      <c r="D22" s="54">
        <v>0</v>
      </c>
      <c r="E22" s="54">
        <f t="shared" si="4"/>
        <v>45366944</v>
      </c>
      <c r="F22" s="54">
        <v>47890655</v>
      </c>
      <c r="G22" s="54">
        <v>36886748</v>
      </c>
      <c r="H22" s="54">
        <v>0</v>
      </c>
      <c r="I22" s="54">
        <v>0</v>
      </c>
      <c r="J22" s="54">
        <f t="shared" si="7"/>
        <v>11003907</v>
      </c>
      <c r="K22" s="54">
        <f t="shared" si="8"/>
        <v>56370851</v>
      </c>
      <c r="L22" s="55">
        <f t="shared" si="5"/>
        <v>1.5282141705742127</v>
      </c>
    </row>
    <row r="23" spans="1:12" x14ac:dyDescent="0.2">
      <c r="A23" s="4" t="s">
        <v>61</v>
      </c>
      <c r="B23" s="37">
        <v>71</v>
      </c>
      <c r="C23" s="54">
        <f t="shared" si="6"/>
        <v>5931371</v>
      </c>
      <c r="D23" s="54">
        <v>-3036</v>
      </c>
      <c r="E23" s="54">
        <f t="shared" si="4"/>
        <v>5928335</v>
      </c>
      <c r="F23" s="54">
        <v>4349042</v>
      </c>
      <c r="G23" s="54">
        <v>4193585</v>
      </c>
      <c r="H23" s="54">
        <v>0</v>
      </c>
      <c r="I23" s="54">
        <v>56742</v>
      </c>
      <c r="J23" s="54">
        <f t="shared" si="7"/>
        <v>98715</v>
      </c>
      <c r="K23" s="54">
        <f t="shared" si="8"/>
        <v>6027050</v>
      </c>
      <c r="L23" s="55">
        <f t="shared" si="5"/>
        <v>1.4372070674613726</v>
      </c>
    </row>
    <row r="24" spans="1:12" x14ac:dyDescent="0.2">
      <c r="A24" s="4" t="s">
        <v>62</v>
      </c>
      <c r="B24" s="37">
        <v>74</v>
      </c>
      <c r="C24" s="54">
        <f t="shared" si="6"/>
        <v>3627953</v>
      </c>
      <c r="D24" s="54">
        <v>125731</v>
      </c>
      <c r="E24" s="54">
        <f t="shared" si="4"/>
        <v>3753684</v>
      </c>
      <c r="F24" s="54">
        <v>38123281</v>
      </c>
      <c r="G24" s="54">
        <v>96614</v>
      </c>
      <c r="H24" s="54">
        <v>264548</v>
      </c>
      <c r="I24" s="54">
        <v>38352506</v>
      </c>
      <c r="J24" s="54">
        <f t="shared" si="7"/>
        <v>-61291</v>
      </c>
      <c r="K24" s="54">
        <f t="shared" si="8"/>
        <v>3692393</v>
      </c>
      <c r="L24" s="55">
        <f t="shared" si="5"/>
        <v>38.217991181402283</v>
      </c>
    </row>
    <row r="25" spans="1:12" x14ac:dyDescent="0.2">
      <c r="A25" s="56"/>
      <c r="C25" s="54"/>
      <c r="D25" s="54"/>
      <c r="E25" s="54"/>
      <c r="F25" s="54"/>
      <c r="G25" s="54"/>
      <c r="H25" s="54"/>
      <c r="I25" s="54"/>
      <c r="J25" s="54"/>
      <c r="K25" s="54"/>
      <c r="L25" s="55"/>
    </row>
    <row r="26" spans="1:12" x14ac:dyDescent="0.2">
      <c r="A26" s="1" t="s">
        <v>3</v>
      </c>
      <c r="C26" s="54"/>
      <c r="D26" s="54"/>
      <c r="E26" s="54"/>
      <c r="F26" s="54"/>
      <c r="G26" s="54"/>
      <c r="H26" s="54"/>
      <c r="I26" s="54"/>
      <c r="J26" s="54"/>
      <c r="K26" s="54"/>
      <c r="L26" s="55"/>
    </row>
    <row r="27" spans="1:12" ht="22.5" x14ac:dyDescent="0.2">
      <c r="A27" s="4" t="s">
        <v>53</v>
      </c>
      <c r="B27" s="37">
        <v>21</v>
      </c>
      <c r="C27" s="54">
        <f>K15</f>
        <v>16009362</v>
      </c>
      <c r="D27" s="54">
        <v>0</v>
      </c>
      <c r="E27" s="54">
        <f t="shared" ref="E27:E36" si="9">C27+D27</f>
        <v>16009362</v>
      </c>
      <c r="F27" s="54">
        <v>18010985</v>
      </c>
      <c r="G27" s="54">
        <v>16934373</v>
      </c>
      <c r="H27" s="54">
        <v>0</v>
      </c>
      <c r="I27" s="54">
        <v>0</v>
      </c>
      <c r="J27" s="54">
        <f>F27-G27+H27-I27</f>
        <v>1076612</v>
      </c>
      <c r="K27" s="54">
        <f>J27+C27</f>
        <v>17085974</v>
      </c>
      <c r="L27" s="55">
        <f t="shared" ref="L27:L35" si="10">K27/G27</f>
        <v>1.0089522653126868</v>
      </c>
    </row>
    <row r="28" spans="1:12" x14ac:dyDescent="0.2">
      <c r="A28" s="4" t="s">
        <v>54</v>
      </c>
      <c r="B28" s="37">
        <v>31</v>
      </c>
      <c r="C28" s="54">
        <f t="shared" ref="C28:C36" si="11">K16</f>
        <v>78478</v>
      </c>
      <c r="D28" s="54">
        <v>0</v>
      </c>
      <c r="E28" s="54">
        <f t="shared" si="9"/>
        <v>78478</v>
      </c>
      <c r="F28" s="54">
        <v>0</v>
      </c>
      <c r="G28" s="54">
        <v>0</v>
      </c>
      <c r="H28" s="54">
        <v>0</v>
      </c>
      <c r="I28" s="54">
        <v>78478</v>
      </c>
      <c r="J28" s="54">
        <f t="shared" ref="J28:J36" si="12">F28-G28+H28-I28</f>
        <v>-78478</v>
      </c>
      <c r="K28" s="54">
        <f t="shared" ref="K28:K36" si="13">J28+C28</f>
        <v>0</v>
      </c>
      <c r="L28" s="55"/>
    </row>
    <row r="29" spans="1:12" x14ac:dyDescent="0.2">
      <c r="A29" s="4" t="s">
        <v>55</v>
      </c>
      <c r="B29" s="37">
        <v>32</v>
      </c>
      <c r="C29" s="54">
        <f t="shared" si="11"/>
        <v>272347</v>
      </c>
      <c r="D29" s="54">
        <v>0</v>
      </c>
      <c r="E29" s="54">
        <f t="shared" si="9"/>
        <v>272347</v>
      </c>
      <c r="F29" s="54">
        <v>2000000</v>
      </c>
      <c r="G29" s="54">
        <v>2000000</v>
      </c>
      <c r="H29" s="54">
        <v>0</v>
      </c>
      <c r="I29" s="54">
        <v>272347</v>
      </c>
      <c r="J29" s="54">
        <f t="shared" si="12"/>
        <v>-272347</v>
      </c>
      <c r="K29" s="54">
        <f t="shared" si="13"/>
        <v>0</v>
      </c>
      <c r="L29" s="55">
        <f t="shared" si="10"/>
        <v>0</v>
      </c>
    </row>
    <row r="30" spans="1:12" x14ac:dyDescent="0.2">
      <c r="A30" s="4" t="s">
        <v>56</v>
      </c>
      <c r="B30" s="37">
        <v>33</v>
      </c>
      <c r="C30" s="54">
        <f t="shared" si="11"/>
        <v>0</v>
      </c>
      <c r="D30" s="54">
        <v>0</v>
      </c>
      <c r="E30" s="54">
        <f t="shared" si="9"/>
        <v>0</v>
      </c>
      <c r="F30" s="54">
        <v>1276636</v>
      </c>
      <c r="G30" s="54">
        <v>1276636</v>
      </c>
      <c r="H30" s="54">
        <v>0</v>
      </c>
      <c r="I30" s="54">
        <v>0</v>
      </c>
      <c r="J30" s="54">
        <f t="shared" si="12"/>
        <v>0</v>
      </c>
      <c r="K30" s="54">
        <f t="shared" si="13"/>
        <v>0</v>
      </c>
      <c r="L30" s="55">
        <f t="shared" si="10"/>
        <v>0</v>
      </c>
    </row>
    <row r="31" spans="1:12" x14ac:dyDescent="0.2">
      <c r="A31" s="4" t="s">
        <v>57</v>
      </c>
      <c r="B31" s="37">
        <v>39</v>
      </c>
      <c r="C31" s="54">
        <f t="shared" si="11"/>
        <v>9953949</v>
      </c>
      <c r="D31" s="54">
        <v>0</v>
      </c>
      <c r="E31" s="54">
        <f t="shared" si="9"/>
        <v>9953949</v>
      </c>
      <c r="F31" s="54">
        <v>15100000</v>
      </c>
      <c r="G31" s="54">
        <v>12675000</v>
      </c>
      <c r="H31" s="54">
        <v>0</v>
      </c>
      <c r="I31" s="54">
        <v>12378949</v>
      </c>
      <c r="J31" s="54">
        <f t="shared" si="12"/>
        <v>-9953949</v>
      </c>
      <c r="K31" s="54">
        <f t="shared" si="13"/>
        <v>0</v>
      </c>
      <c r="L31" s="55">
        <f t="shared" si="10"/>
        <v>0</v>
      </c>
    </row>
    <row r="32" spans="1:12" x14ac:dyDescent="0.2">
      <c r="A32" s="4" t="s">
        <v>58</v>
      </c>
      <c r="B32" s="37">
        <v>41</v>
      </c>
      <c r="C32" s="54">
        <f t="shared" si="11"/>
        <v>8373202</v>
      </c>
      <c r="D32" s="54">
        <v>0</v>
      </c>
      <c r="E32" s="54">
        <f t="shared" si="9"/>
        <v>8373202</v>
      </c>
      <c r="F32" s="54">
        <v>3795000</v>
      </c>
      <c r="G32" s="54">
        <v>12523158</v>
      </c>
      <c r="H32" s="54">
        <v>2000000</v>
      </c>
      <c r="I32" s="54">
        <v>1645044</v>
      </c>
      <c r="J32" s="54">
        <f t="shared" si="12"/>
        <v>-8373202</v>
      </c>
      <c r="K32" s="54">
        <f t="shared" si="13"/>
        <v>0</v>
      </c>
      <c r="L32" s="55">
        <f t="shared" si="10"/>
        <v>0</v>
      </c>
    </row>
    <row r="33" spans="1:12" ht="22.5" x14ac:dyDescent="0.2">
      <c r="A33" s="4" t="s">
        <v>59</v>
      </c>
      <c r="B33" s="37">
        <v>42</v>
      </c>
      <c r="C33" s="54">
        <f t="shared" si="11"/>
        <v>28706202</v>
      </c>
      <c r="D33" s="54">
        <v>0</v>
      </c>
      <c r="E33" s="54">
        <f t="shared" si="9"/>
        <v>28706202</v>
      </c>
      <c r="F33" s="54">
        <v>200000</v>
      </c>
      <c r="G33" s="54">
        <v>28906202</v>
      </c>
      <c r="H33" s="54">
        <v>0</v>
      </c>
      <c r="I33" s="54">
        <v>0</v>
      </c>
      <c r="J33" s="54">
        <f t="shared" si="12"/>
        <v>-28706202</v>
      </c>
      <c r="K33" s="54">
        <f t="shared" si="13"/>
        <v>0</v>
      </c>
      <c r="L33" s="55">
        <f t="shared" si="10"/>
        <v>0</v>
      </c>
    </row>
    <row r="34" spans="1:12" x14ac:dyDescent="0.2">
      <c r="A34" s="4" t="s">
        <v>60</v>
      </c>
      <c r="B34" s="37">
        <v>61</v>
      </c>
      <c r="C34" s="54">
        <f t="shared" si="11"/>
        <v>56370851</v>
      </c>
      <c r="D34" s="54">
        <v>0</v>
      </c>
      <c r="E34" s="54">
        <f t="shared" si="9"/>
        <v>56370851</v>
      </c>
      <c r="F34" s="54">
        <v>44015000</v>
      </c>
      <c r="G34" s="54">
        <v>37647000</v>
      </c>
      <c r="H34" s="54">
        <v>0</v>
      </c>
      <c r="I34" s="54">
        <v>62738851</v>
      </c>
      <c r="J34" s="54">
        <f t="shared" si="12"/>
        <v>-56370851</v>
      </c>
      <c r="K34" s="54">
        <f t="shared" si="13"/>
        <v>0</v>
      </c>
      <c r="L34" s="55">
        <f t="shared" si="10"/>
        <v>0</v>
      </c>
    </row>
    <row r="35" spans="1:12" x14ac:dyDescent="0.2">
      <c r="A35" s="4" t="s">
        <v>61</v>
      </c>
      <c r="B35" s="37">
        <v>71</v>
      </c>
      <c r="C35" s="54">
        <f t="shared" si="11"/>
        <v>6027050</v>
      </c>
      <c r="D35" s="54">
        <v>0</v>
      </c>
      <c r="E35" s="54">
        <f t="shared" si="9"/>
        <v>6027050</v>
      </c>
      <c r="F35" s="54">
        <v>4174886</v>
      </c>
      <c r="G35" s="54">
        <v>3596104</v>
      </c>
      <c r="H35" s="54">
        <v>0</v>
      </c>
      <c r="I35" s="54">
        <v>7193477</v>
      </c>
      <c r="J35" s="54">
        <f t="shared" si="12"/>
        <v>-6614695</v>
      </c>
      <c r="K35" s="54">
        <f t="shared" si="13"/>
        <v>-587645</v>
      </c>
      <c r="L35" s="55">
        <f t="shared" si="10"/>
        <v>-0.16341156985448696</v>
      </c>
    </row>
    <row r="36" spans="1:12" x14ac:dyDescent="0.2">
      <c r="A36" s="4" t="s">
        <v>62</v>
      </c>
      <c r="B36" s="37">
        <v>74</v>
      </c>
      <c r="C36" s="54">
        <f t="shared" si="11"/>
        <v>3692393</v>
      </c>
      <c r="D36" s="54">
        <v>0</v>
      </c>
      <c r="E36" s="54">
        <f t="shared" si="9"/>
        <v>3692393</v>
      </c>
      <c r="F36" s="54">
        <v>38650000</v>
      </c>
      <c r="G36" s="54">
        <v>0</v>
      </c>
      <c r="H36" s="54">
        <v>265000</v>
      </c>
      <c r="I36" s="54">
        <v>42607393</v>
      </c>
      <c r="J36" s="54">
        <f t="shared" si="12"/>
        <v>-3692393</v>
      </c>
      <c r="K36" s="54">
        <f t="shared" si="13"/>
        <v>0</v>
      </c>
      <c r="L36" s="55"/>
    </row>
    <row r="37" spans="1:12" x14ac:dyDescent="0.2">
      <c r="A37" s="56"/>
      <c r="C37" s="54"/>
      <c r="D37" s="54"/>
      <c r="E37" s="54"/>
      <c r="F37" s="54"/>
      <c r="G37" s="54"/>
      <c r="H37" s="54"/>
      <c r="I37" s="54"/>
      <c r="J37" s="54"/>
      <c r="K37" s="54"/>
      <c r="L37" s="55"/>
    </row>
    <row r="38" spans="1:12" x14ac:dyDescent="0.2">
      <c r="A38" s="1" t="s">
        <v>4</v>
      </c>
      <c r="C38" s="54"/>
      <c r="D38" s="54"/>
      <c r="E38" s="54"/>
      <c r="F38" s="54"/>
      <c r="G38" s="54"/>
      <c r="H38" s="54"/>
      <c r="I38" s="54"/>
      <c r="J38" s="54"/>
      <c r="K38" s="54"/>
      <c r="L38" s="55"/>
    </row>
    <row r="39" spans="1:12" ht="22.5" x14ac:dyDescent="0.2">
      <c r="A39" s="4" t="s">
        <v>53</v>
      </c>
      <c r="B39" s="37">
        <v>21</v>
      </c>
      <c r="C39" s="54">
        <f>C27</f>
        <v>16009362</v>
      </c>
      <c r="D39" s="54">
        <v>13430</v>
      </c>
      <c r="E39" s="54">
        <f t="shared" ref="E39:E48" si="14">C39+D39</f>
        <v>16022792</v>
      </c>
      <c r="F39" s="54">
        <v>17824746</v>
      </c>
      <c r="G39" s="54">
        <v>16929602</v>
      </c>
      <c r="H39" s="54">
        <v>0</v>
      </c>
      <c r="I39" s="54">
        <v>0</v>
      </c>
      <c r="J39" s="54">
        <f>F39-G39+H39-I39</f>
        <v>895144</v>
      </c>
      <c r="K39" s="54">
        <f>J39+E39</f>
        <v>16917936</v>
      </c>
      <c r="L39" s="55">
        <f t="shared" ref="L39:L48" si="15">K39/G39</f>
        <v>0.99931091114841331</v>
      </c>
    </row>
    <row r="40" spans="1:12" x14ac:dyDescent="0.2">
      <c r="A40" s="4" t="s">
        <v>54</v>
      </c>
      <c r="B40" s="37">
        <v>31</v>
      </c>
      <c r="C40" s="54">
        <f t="shared" ref="C40:C48" si="16">C28</f>
        <v>78478</v>
      </c>
      <c r="D40" s="54">
        <v>0</v>
      </c>
      <c r="E40" s="54">
        <f t="shared" si="14"/>
        <v>78478</v>
      </c>
      <c r="F40" s="54">
        <v>0</v>
      </c>
      <c r="G40" s="54">
        <v>0</v>
      </c>
      <c r="H40" s="54">
        <v>0</v>
      </c>
      <c r="I40" s="54">
        <v>78478</v>
      </c>
      <c r="J40" s="54">
        <f t="shared" ref="J40:J48" si="17">F40-G40+H40-I40</f>
        <v>-78478</v>
      </c>
      <c r="K40" s="54">
        <f t="shared" ref="K40:K48" si="18">J40+E40</f>
        <v>0</v>
      </c>
      <c r="L40" s="55"/>
    </row>
    <row r="41" spans="1:12" x14ac:dyDescent="0.2">
      <c r="A41" s="4" t="s">
        <v>55</v>
      </c>
      <c r="B41" s="37">
        <v>32</v>
      </c>
      <c r="C41" s="54">
        <f t="shared" si="16"/>
        <v>272347</v>
      </c>
      <c r="D41" s="54">
        <v>0</v>
      </c>
      <c r="E41" s="54">
        <f t="shared" si="14"/>
        <v>272347</v>
      </c>
      <c r="F41" s="54">
        <v>2165106</v>
      </c>
      <c r="G41" s="54">
        <v>2105384</v>
      </c>
      <c r="H41" s="54">
        <v>0</v>
      </c>
      <c r="I41" s="54">
        <v>0</v>
      </c>
      <c r="J41" s="54">
        <f t="shared" si="17"/>
        <v>59722</v>
      </c>
      <c r="K41" s="54">
        <f t="shared" si="18"/>
        <v>332069</v>
      </c>
      <c r="L41" s="55">
        <f t="shared" si="15"/>
        <v>0.15772372165837681</v>
      </c>
    </row>
    <row r="42" spans="1:12" x14ac:dyDescent="0.2">
      <c r="A42" s="4" t="s">
        <v>56</v>
      </c>
      <c r="B42" s="37">
        <v>33</v>
      </c>
      <c r="C42" s="54">
        <f t="shared" si="16"/>
        <v>0</v>
      </c>
      <c r="D42" s="54">
        <v>0</v>
      </c>
      <c r="E42" s="54">
        <f t="shared" si="14"/>
        <v>0</v>
      </c>
      <c r="F42" s="54">
        <v>1456586</v>
      </c>
      <c r="G42" s="54">
        <v>1456586</v>
      </c>
      <c r="H42" s="54">
        <v>0</v>
      </c>
      <c r="I42" s="54">
        <v>0</v>
      </c>
      <c r="J42" s="54">
        <f t="shared" si="17"/>
        <v>0</v>
      </c>
      <c r="K42" s="54">
        <f t="shared" si="18"/>
        <v>0</v>
      </c>
      <c r="L42" s="55">
        <f t="shared" si="15"/>
        <v>0</v>
      </c>
    </row>
    <row r="43" spans="1:12" x14ac:dyDescent="0.2">
      <c r="A43" s="4" t="s">
        <v>57</v>
      </c>
      <c r="B43" s="37">
        <v>39</v>
      </c>
      <c r="C43" s="54">
        <f t="shared" si="16"/>
        <v>9953949</v>
      </c>
      <c r="D43" s="54">
        <v>0</v>
      </c>
      <c r="E43" s="54">
        <f t="shared" si="14"/>
        <v>9953949</v>
      </c>
      <c r="F43" s="54">
        <v>14275125</v>
      </c>
      <c r="G43" s="54">
        <v>11852245</v>
      </c>
      <c r="H43" s="54">
        <v>0</v>
      </c>
      <c r="I43" s="54">
        <v>1771838</v>
      </c>
      <c r="J43" s="54">
        <f t="shared" si="17"/>
        <v>651042</v>
      </c>
      <c r="K43" s="54">
        <f t="shared" si="18"/>
        <v>10604991</v>
      </c>
      <c r="L43" s="55">
        <f t="shared" si="15"/>
        <v>0.89476643454467908</v>
      </c>
    </row>
    <row r="44" spans="1:12" x14ac:dyDescent="0.2">
      <c r="A44" s="4" t="s">
        <v>58</v>
      </c>
      <c r="B44" s="37">
        <v>41</v>
      </c>
      <c r="C44" s="54">
        <f t="shared" si="16"/>
        <v>8373202</v>
      </c>
      <c r="D44" s="54">
        <v>0</v>
      </c>
      <c r="E44" s="54">
        <f t="shared" si="14"/>
        <v>8373202</v>
      </c>
      <c r="F44" s="54">
        <v>5581065</v>
      </c>
      <c r="G44" s="54">
        <v>13226513</v>
      </c>
      <c r="H44" s="54">
        <v>5700000</v>
      </c>
      <c r="I44" s="54">
        <v>0</v>
      </c>
      <c r="J44" s="54">
        <f t="shared" si="17"/>
        <v>-1945448</v>
      </c>
      <c r="K44" s="54">
        <f t="shared" si="18"/>
        <v>6427754</v>
      </c>
      <c r="L44" s="55">
        <f t="shared" si="15"/>
        <v>0.48597495046502431</v>
      </c>
    </row>
    <row r="45" spans="1:12" ht="22.5" x14ac:dyDescent="0.2">
      <c r="A45" s="4" t="s">
        <v>59</v>
      </c>
      <c r="B45" s="37">
        <v>42</v>
      </c>
      <c r="C45" s="54">
        <f t="shared" si="16"/>
        <v>28706202</v>
      </c>
      <c r="D45" s="54">
        <v>0</v>
      </c>
      <c r="E45" s="54">
        <f t="shared" si="14"/>
        <v>28706202</v>
      </c>
      <c r="F45" s="54">
        <v>161145</v>
      </c>
      <c r="G45" s="54">
        <v>14855992</v>
      </c>
      <c r="H45" s="54">
        <v>0</v>
      </c>
      <c r="I45" s="54">
        <v>0</v>
      </c>
      <c r="J45" s="54">
        <f t="shared" si="17"/>
        <v>-14694847</v>
      </c>
      <c r="K45" s="54">
        <f t="shared" si="18"/>
        <v>14011355</v>
      </c>
      <c r="L45" s="55">
        <f t="shared" si="15"/>
        <v>0.94314502861875527</v>
      </c>
    </row>
    <row r="46" spans="1:12" x14ac:dyDescent="0.2">
      <c r="A46" s="4" t="s">
        <v>60</v>
      </c>
      <c r="B46" s="37">
        <v>61</v>
      </c>
      <c r="C46" s="54">
        <f t="shared" si="16"/>
        <v>56370851</v>
      </c>
      <c r="D46" s="54">
        <v>0</v>
      </c>
      <c r="E46" s="54">
        <f t="shared" si="14"/>
        <v>56370851</v>
      </c>
      <c r="F46" s="54">
        <v>42147252</v>
      </c>
      <c r="G46" s="54">
        <v>39117003</v>
      </c>
      <c r="H46" s="54">
        <v>0</v>
      </c>
      <c r="I46" s="54">
        <v>0</v>
      </c>
      <c r="J46" s="54">
        <f t="shared" si="17"/>
        <v>3030249</v>
      </c>
      <c r="K46" s="54">
        <f t="shared" si="18"/>
        <v>59401100</v>
      </c>
      <c r="L46" s="55">
        <f t="shared" si="15"/>
        <v>1.5185493633037275</v>
      </c>
    </row>
    <row r="47" spans="1:12" x14ac:dyDescent="0.2">
      <c r="A47" s="4" t="s">
        <v>61</v>
      </c>
      <c r="B47" s="37">
        <v>71</v>
      </c>
      <c r="C47" s="54">
        <f t="shared" si="16"/>
        <v>6027050</v>
      </c>
      <c r="D47" s="54">
        <v>0</v>
      </c>
      <c r="E47" s="54">
        <f t="shared" si="14"/>
        <v>6027050</v>
      </c>
      <c r="F47" s="54">
        <v>4317258</v>
      </c>
      <c r="G47" s="54">
        <v>3589270</v>
      </c>
      <c r="H47" s="54">
        <v>0</v>
      </c>
      <c r="I47" s="54">
        <v>56882</v>
      </c>
      <c r="J47" s="54">
        <f t="shared" si="17"/>
        <v>671106</v>
      </c>
      <c r="K47" s="54">
        <f t="shared" si="18"/>
        <v>6698156</v>
      </c>
      <c r="L47" s="55">
        <f t="shared" si="15"/>
        <v>1.8661610856803752</v>
      </c>
    </row>
    <row r="48" spans="1:12" x14ac:dyDescent="0.2">
      <c r="A48" s="4" t="s">
        <v>62</v>
      </c>
      <c r="B48" s="37">
        <v>74</v>
      </c>
      <c r="C48" s="54">
        <f t="shared" si="16"/>
        <v>3692393</v>
      </c>
      <c r="D48" s="54">
        <v>0</v>
      </c>
      <c r="E48" s="54">
        <f t="shared" si="14"/>
        <v>3692393</v>
      </c>
      <c r="F48" s="54">
        <v>54839140</v>
      </c>
      <c r="G48" s="54">
        <v>175464</v>
      </c>
      <c r="H48" s="54">
        <v>174320</v>
      </c>
      <c r="I48" s="54">
        <v>54844752</v>
      </c>
      <c r="J48" s="54">
        <f t="shared" si="17"/>
        <v>-6756</v>
      </c>
      <c r="K48" s="54">
        <f t="shared" si="18"/>
        <v>3685637</v>
      </c>
      <c r="L48" s="55">
        <f t="shared" si="15"/>
        <v>21.005089363060229</v>
      </c>
    </row>
    <row r="49" spans="1:12" x14ac:dyDescent="0.2">
      <c r="A49" s="56"/>
      <c r="C49" s="54"/>
      <c r="D49" s="54"/>
      <c r="E49" s="54"/>
      <c r="F49" s="54"/>
      <c r="G49" s="54"/>
      <c r="H49" s="54"/>
      <c r="I49" s="54"/>
      <c r="J49" s="54"/>
      <c r="K49" s="54"/>
      <c r="L49" s="55"/>
    </row>
    <row r="50" spans="1:12" x14ac:dyDescent="0.2">
      <c r="A50" s="1" t="s"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5"/>
    </row>
    <row r="51" spans="1:12" ht="22.5" x14ac:dyDescent="0.2">
      <c r="A51" s="4" t="s">
        <v>53</v>
      </c>
      <c r="B51" s="37">
        <v>21</v>
      </c>
      <c r="C51" s="54">
        <f>K39</f>
        <v>16917936</v>
      </c>
      <c r="D51" s="54">
        <v>0</v>
      </c>
      <c r="E51" s="54">
        <f t="shared" ref="E51:E59" si="19">C51+D51</f>
        <v>16917936</v>
      </c>
      <c r="F51" s="54">
        <v>18715630</v>
      </c>
      <c r="G51" s="54">
        <v>17605181</v>
      </c>
      <c r="H51" s="54">
        <v>0</v>
      </c>
      <c r="I51" s="54">
        <v>0</v>
      </c>
      <c r="J51" s="54">
        <f>F51-G51+H51-I51</f>
        <v>1110449</v>
      </c>
      <c r="K51" s="54">
        <f>J51+E51</f>
        <v>18028385</v>
      </c>
      <c r="L51" s="55">
        <f t="shared" ref="L51:L58" si="20">K51/G51</f>
        <v>1.0240386054537014</v>
      </c>
    </row>
    <row r="52" spans="1:12" x14ac:dyDescent="0.2">
      <c r="A52" s="4" t="s">
        <v>55</v>
      </c>
      <c r="B52" s="37">
        <v>32</v>
      </c>
      <c r="C52" s="54">
        <f t="shared" ref="C52:C59" si="21">K41</f>
        <v>332069</v>
      </c>
      <c r="D52" s="54">
        <v>0</v>
      </c>
      <c r="E52" s="54">
        <f t="shared" si="19"/>
        <v>332069</v>
      </c>
      <c r="F52" s="54">
        <v>2000000</v>
      </c>
      <c r="G52" s="54">
        <v>2000000</v>
      </c>
      <c r="H52" s="54">
        <v>0</v>
      </c>
      <c r="I52" s="54">
        <v>332069</v>
      </c>
      <c r="J52" s="54">
        <f t="shared" ref="J52:J59" si="22">F52-G52+H52-I52</f>
        <v>-332069</v>
      </c>
      <c r="K52" s="54">
        <f t="shared" ref="K52:K59" si="23">J52+E52</f>
        <v>0</v>
      </c>
      <c r="L52" s="55">
        <f t="shared" si="20"/>
        <v>0</v>
      </c>
    </row>
    <row r="53" spans="1:12" x14ac:dyDescent="0.2">
      <c r="A53" s="4" t="s">
        <v>56</v>
      </c>
      <c r="B53" s="37">
        <v>33</v>
      </c>
      <c r="C53" s="54">
        <f t="shared" si="21"/>
        <v>0</v>
      </c>
      <c r="D53" s="54">
        <v>0</v>
      </c>
      <c r="E53" s="54">
        <f t="shared" si="19"/>
        <v>0</v>
      </c>
      <c r="F53" s="54">
        <v>1549165</v>
      </c>
      <c r="G53" s="54">
        <v>1549165</v>
      </c>
      <c r="H53" s="54">
        <v>0</v>
      </c>
      <c r="I53" s="54">
        <v>0</v>
      </c>
      <c r="J53" s="54">
        <f t="shared" si="22"/>
        <v>0</v>
      </c>
      <c r="K53" s="54">
        <f t="shared" si="23"/>
        <v>0</v>
      </c>
      <c r="L53" s="55">
        <f t="shared" si="20"/>
        <v>0</v>
      </c>
    </row>
    <row r="54" spans="1:12" x14ac:dyDescent="0.2">
      <c r="A54" s="4" t="s">
        <v>57</v>
      </c>
      <c r="B54" s="37">
        <v>39</v>
      </c>
      <c r="C54" s="54">
        <f t="shared" si="21"/>
        <v>10604991</v>
      </c>
      <c r="D54" s="54">
        <v>0</v>
      </c>
      <c r="E54" s="54">
        <f t="shared" si="19"/>
        <v>10604991</v>
      </c>
      <c r="F54" s="54">
        <v>15100000</v>
      </c>
      <c r="G54" s="54">
        <v>15100000</v>
      </c>
      <c r="H54" s="54">
        <v>0</v>
      </c>
      <c r="I54" s="54">
        <v>10604991</v>
      </c>
      <c r="J54" s="54">
        <f t="shared" si="22"/>
        <v>-10604991</v>
      </c>
      <c r="K54" s="54">
        <f t="shared" si="23"/>
        <v>0</v>
      </c>
      <c r="L54" s="55">
        <f t="shared" si="20"/>
        <v>0</v>
      </c>
    </row>
    <row r="55" spans="1:12" x14ac:dyDescent="0.2">
      <c r="A55" s="4" t="s">
        <v>58</v>
      </c>
      <c r="B55" s="37">
        <v>41</v>
      </c>
      <c r="C55" s="54">
        <f t="shared" si="21"/>
        <v>6427754</v>
      </c>
      <c r="D55" s="54">
        <v>0</v>
      </c>
      <c r="E55" s="54">
        <f t="shared" si="19"/>
        <v>6427754</v>
      </c>
      <c r="F55" s="54">
        <v>1146000</v>
      </c>
      <c r="G55" s="54">
        <v>28192141</v>
      </c>
      <c r="H55" s="54">
        <v>22494000</v>
      </c>
      <c r="I55" s="54">
        <v>1875613</v>
      </c>
      <c r="J55" s="54">
        <f t="shared" si="22"/>
        <v>-6427754</v>
      </c>
      <c r="K55" s="54">
        <f t="shared" si="23"/>
        <v>0</v>
      </c>
      <c r="L55" s="55">
        <f t="shared" si="20"/>
        <v>0</v>
      </c>
    </row>
    <row r="56" spans="1:12" ht="22.5" x14ac:dyDescent="0.2">
      <c r="A56" s="4" t="s">
        <v>59</v>
      </c>
      <c r="B56" s="37">
        <v>42</v>
      </c>
      <c r="C56" s="54">
        <f t="shared" si="21"/>
        <v>14011355</v>
      </c>
      <c r="D56" s="54">
        <v>0</v>
      </c>
      <c r="E56" s="54">
        <f t="shared" si="19"/>
        <v>14011355</v>
      </c>
      <c r="F56" s="54">
        <v>38855</v>
      </c>
      <c r="G56" s="54">
        <v>14050210</v>
      </c>
      <c r="H56" s="54">
        <v>0</v>
      </c>
      <c r="I56" s="54">
        <v>0</v>
      </c>
      <c r="J56" s="54">
        <f t="shared" si="22"/>
        <v>-14011355</v>
      </c>
      <c r="K56" s="54">
        <f t="shared" si="23"/>
        <v>0</v>
      </c>
      <c r="L56" s="55">
        <f t="shared" si="20"/>
        <v>0</v>
      </c>
    </row>
    <row r="57" spans="1:12" x14ac:dyDescent="0.2">
      <c r="A57" s="4" t="s">
        <v>60</v>
      </c>
      <c r="B57" s="37">
        <v>61</v>
      </c>
      <c r="C57" s="54">
        <f t="shared" si="21"/>
        <v>59401100</v>
      </c>
      <c r="D57" s="54">
        <v>0</v>
      </c>
      <c r="E57" s="54">
        <f t="shared" si="19"/>
        <v>59401100</v>
      </c>
      <c r="F57" s="54">
        <v>40869123</v>
      </c>
      <c r="G57" s="54">
        <v>36799974</v>
      </c>
      <c r="H57" s="54">
        <v>0</v>
      </c>
      <c r="I57" s="54">
        <v>63470249</v>
      </c>
      <c r="J57" s="54">
        <f t="shared" si="22"/>
        <v>-59401100</v>
      </c>
      <c r="K57" s="54">
        <f t="shared" si="23"/>
        <v>0</v>
      </c>
      <c r="L57" s="55">
        <f t="shared" si="20"/>
        <v>0</v>
      </c>
    </row>
    <row r="58" spans="1:12" x14ac:dyDescent="0.2">
      <c r="A58" s="4" t="s">
        <v>61</v>
      </c>
      <c r="B58" s="37">
        <v>71</v>
      </c>
      <c r="C58" s="54">
        <f t="shared" si="21"/>
        <v>6698156</v>
      </c>
      <c r="D58" s="54">
        <v>0</v>
      </c>
      <c r="E58" s="54">
        <f t="shared" si="19"/>
        <v>6698156</v>
      </c>
      <c r="F58" s="54">
        <v>4136110</v>
      </c>
      <c r="G58" s="54">
        <v>3414158</v>
      </c>
      <c r="H58" s="54">
        <v>0</v>
      </c>
      <c r="I58" s="54">
        <v>7420108</v>
      </c>
      <c r="J58" s="54">
        <f t="shared" si="22"/>
        <v>-6698156</v>
      </c>
      <c r="K58" s="54">
        <f t="shared" si="23"/>
        <v>0</v>
      </c>
      <c r="L58" s="55">
        <f t="shared" si="20"/>
        <v>0</v>
      </c>
    </row>
    <row r="59" spans="1:12" x14ac:dyDescent="0.2">
      <c r="A59" s="4" t="s">
        <v>62</v>
      </c>
      <c r="B59" s="37">
        <v>74</v>
      </c>
      <c r="C59" s="54">
        <f t="shared" si="21"/>
        <v>3685637</v>
      </c>
      <c r="D59" s="54">
        <v>0</v>
      </c>
      <c r="E59" s="54">
        <f t="shared" si="19"/>
        <v>3685637</v>
      </c>
      <c r="F59" s="54">
        <v>54740000</v>
      </c>
      <c r="G59" s="54">
        <v>0</v>
      </c>
      <c r="H59" s="54">
        <v>175000</v>
      </c>
      <c r="I59" s="54">
        <v>58600637</v>
      </c>
      <c r="J59" s="54">
        <f t="shared" si="22"/>
        <v>-3685637</v>
      </c>
      <c r="K59" s="54">
        <f t="shared" si="23"/>
        <v>0</v>
      </c>
      <c r="L59" s="55"/>
    </row>
    <row r="60" spans="1:12" x14ac:dyDescent="0.2">
      <c r="A60" s="56"/>
      <c r="C60" s="54"/>
      <c r="D60" s="54"/>
      <c r="E60" s="54"/>
      <c r="F60" s="54"/>
      <c r="G60" s="54"/>
      <c r="H60" s="54"/>
      <c r="I60" s="54"/>
      <c r="J60" s="54"/>
      <c r="K60" s="54"/>
      <c r="L60" s="55"/>
    </row>
    <row r="61" spans="1:12" x14ac:dyDescent="0.2">
      <c r="A61" s="1" t="s">
        <v>6</v>
      </c>
      <c r="C61" s="54"/>
      <c r="D61" s="54"/>
      <c r="E61" s="54"/>
      <c r="F61" s="54"/>
      <c r="G61" s="54"/>
      <c r="H61" s="54"/>
      <c r="I61" s="54"/>
      <c r="J61" s="54"/>
      <c r="K61" s="54"/>
      <c r="L61" s="55"/>
    </row>
    <row r="62" spans="1:12" ht="22.5" x14ac:dyDescent="0.2">
      <c r="A62" s="4" t="s">
        <v>53</v>
      </c>
      <c r="B62" s="37">
        <v>21</v>
      </c>
      <c r="C62" s="54">
        <f>C51</f>
        <v>16917936</v>
      </c>
      <c r="D62" s="54">
        <v>5787</v>
      </c>
      <c r="E62" s="54">
        <f t="shared" ref="E62:E70" si="24">C62+D62</f>
        <v>16923723</v>
      </c>
      <c r="F62" s="54">
        <v>19895317</v>
      </c>
      <c r="G62" s="54">
        <v>0</v>
      </c>
      <c r="H62" s="54">
        <v>14545417</v>
      </c>
      <c r="I62" s="54">
        <v>17608814</v>
      </c>
      <c r="J62" s="54">
        <f>F62-G62+H62-I62</f>
        <v>16831920</v>
      </c>
      <c r="K62" s="54">
        <f>J62+E62</f>
        <v>33755643</v>
      </c>
      <c r="L62" s="55"/>
    </row>
    <row r="63" spans="1:12" x14ac:dyDescent="0.2">
      <c r="A63" s="4" t="s">
        <v>55</v>
      </c>
      <c r="B63" s="37">
        <v>32</v>
      </c>
      <c r="C63" s="54">
        <f t="shared" ref="C63:C70" si="25">C52</f>
        <v>332069</v>
      </c>
      <c r="D63" s="54">
        <v>0</v>
      </c>
      <c r="E63" s="54">
        <f t="shared" si="24"/>
        <v>332069</v>
      </c>
      <c r="F63" s="54">
        <v>2239494</v>
      </c>
      <c r="G63" s="54">
        <v>2158023</v>
      </c>
      <c r="H63" s="54">
        <v>0</v>
      </c>
      <c r="I63" s="54">
        <v>0</v>
      </c>
      <c r="J63" s="54">
        <f t="shared" ref="J63:J70" si="26">F63-G63+H63-I63</f>
        <v>81471</v>
      </c>
      <c r="K63" s="54">
        <f t="shared" ref="K63:K70" si="27">J63+E63</f>
        <v>413540</v>
      </c>
      <c r="L63" s="55">
        <f t="shared" ref="L63:L70" si="28">K63/G63</f>
        <v>0.1916290975582744</v>
      </c>
    </row>
    <row r="64" spans="1:12" x14ac:dyDescent="0.2">
      <c r="A64" s="4" t="s">
        <v>56</v>
      </c>
      <c r="B64" s="37">
        <v>33</v>
      </c>
      <c r="C64" s="54">
        <f t="shared" si="25"/>
        <v>0</v>
      </c>
      <c r="D64" s="54">
        <v>0</v>
      </c>
      <c r="E64" s="54">
        <f t="shared" si="24"/>
        <v>0</v>
      </c>
      <c r="F64" s="54">
        <v>1525395</v>
      </c>
      <c r="G64" s="54">
        <v>1525395</v>
      </c>
      <c r="H64" s="54"/>
      <c r="I64" s="54"/>
      <c r="J64" s="54">
        <f t="shared" si="26"/>
        <v>0</v>
      </c>
      <c r="K64" s="54">
        <f t="shared" si="27"/>
        <v>0</v>
      </c>
      <c r="L64" s="55">
        <f t="shared" si="28"/>
        <v>0</v>
      </c>
    </row>
    <row r="65" spans="1:12" x14ac:dyDescent="0.2">
      <c r="A65" s="4" t="s">
        <v>57</v>
      </c>
      <c r="B65" s="37">
        <v>39</v>
      </c>
      <c r="C65" s="54">
        <f t="shared" si="25"/>
        <v>10604991</v>
      </c>
      <c r="D65" s="54">
        <v>-2045367</v>
      </c>
      <c r="E65" s="54">
        <f t="shared" si="24"/>
        <v>8559624</v>
      </c>
      <c r="F65" s="54">
        <v>11285390</v>
      </c>
      <c r="G65" s="54">
        <v>11565927</v>
      </c>
      <c r="H65" s="54">
        <v>0</v>
      </c>
      <c r="I65" s="54">
        <v>0</v>
      </c>
      <c r="J65" s="54">
        <f t="shared" si="26"/>
        <v>-280537</v>
      </c>
      <c r="K65" s="54">
        <f t="shared" si="27"/>
        <v>8279087</v>
      </c>
      <c r="L65" s="55">
        <f t="shared" si="28"/>
        <v>0.71581698552999684</v>
      </c>
    </row>
    <row r="66" spans="1:12" x14ac:dyDescent="0.2">
      <c r="A66" s="4" t="s">
        <v>58</v>
      </c>
      <c r="B66" s="37">
        <v>41</v>
      </c>
      <c r="C66" s="54">
        <f t="shared" si="25"/>
        <v>6427754</v>
      </c>
      <c r="D66" s="54">
        <v>0</v>
      </c>
      <c r="E66" s="54">
        <f t="shared" si="24"/>
        <v>6427754</v>
      </c>
      <c r="F66" s="54">
        <v>5411884</v>
      </c>
      <c r="G66" s="54">
        <v>17405022</v>
      </c>
      <c r="H66" s="54">
        <v>18175235</v>
      </c>
      <c r="I66" s="54">
        <v>0</v>
      </c>
      <c r="J66" s="54">
        <f t="shared" si="26"/>
        <v>6182097</v>
      </c>
      <c r="K66" s="54">
        <f t="shared" si="27"/>
        <v>12609851</v>
      </c>
      <c r="L66" s="55">
        <f t="shared" si="28"/>
        <v>0.72449497622008174</v>
      </c>
    </row>
    <row r="67" spans="1:12" ht="22.5" x14ac:dyDescent="0.2">
      <c r="A67" s="4" t="s">
        <v>59</v>
      </c>
      <c r="B67" s="37">
        <v>42</v>
      </c>
      <c r="C67" s="54">
        <f t="shared" si="25"/>
        <v>14011355</v>
      </c>
      <c r="D67" s="54">
        <v>0</v>
      </c>
      <c r="E67" s="54">
        <f t="shared" si="24"/>
        <v>14011355</v>
      </c>
      <c r="F67" s="54">
        <v>50851</v>
      </c>
      <c r="G67" s="54">
        <v>10771465</v>
      </c>
      <c r="H67" s="54">
        <v>351559025</v>
      </c>
      <c r="I67" s="54">
        <v>159243130</v>
      </c>
      <c r="J67" s="54">
        <f t="shared" si="26"/>
        <v>181595281</v>
      </c>
      <c r="K67" s="54">
        <f t="shared" si="27"/>
        <v>195606636</v>
      </c>
      <c r="L67" s="55">
        <f t="shared" si="28"/>
        <v>18.159705852453683</v>
      </c>
    </row>
    <row r="68" spans="1:12" x14ac:dyDescent="0.2">
      <c r="A68" s="4" t="s">
        <v>60</v>
      </c>
      <c r="B68" s="37">
        <v>61</v>
      </c>
      <c r="C68" s="54">
        <f t="shared" si="25"/>
        <v>59401100</v>
      </c>
      <c r="D68" s="54">
        <v>0</v>
      </c>
      <c r="E68" s="54">
        <f t="shared" si="24"/>
        <v>59401100</v>
      </c>
      <c r="F68" s="54">
        <v>41838681</v>
      </c>
      <c r="G68" s="54">
        <v>35737188</v>
      </c>
      <c r="H68" s="54">
        <v>0</v>
      </c>
      <c r="I68" s="54">
        <v>0</v>
      </c>
      <c r="J68" s="54">
        <f t="shared" si="26"/>
        <v>6101493</v>
      </c>
      <c r="K68" s="54">
        <f t="shared" si="27"/>
        <v>65502593</v>
      </c>
      <c r="L68" s="55">
        <f t="shared" si="28"/>
        <v>1.8328972329887847</v>
      </c>
    </row>
    <row r="69" spans="1:12" x14ac:dyDescent="0.2">
      <c r="A69" s="4" t="s">
        <v>61</v>
      </c>
      <c r="B69" s="37">
        <v>71</v>
      </c>
      <c r="C69" s="54">
        <f t="shared" si="25"/>
        <v>6698156</v>
      </c>
      <c r="D69" s="54">
        <v>24016</v>
      </c>
      <c r="E69" s="54">
        <f t="shared" si="24"/>
        <v>6722172</v>
      </c>
      <c r="F69" s="54">
        <v>4100453</v>
      </c>
      <c r="G69" s="54">
        <v>3519022</v>
      </c>
      <c r="H69" s="54">
        <v>0</v>
      </c>
      <c r="I69" s="54">
        <v>24824</v>
      </c>
      <c r="J69" s="54">
        <f t="shared" si="26"/>
        <v>556607</v>
      </c>
      <c r="K69" s="54">
        <f t="shared" si="27"/>
        <v>7278779</v>
      </c>
      <c r="L69" s="55">
        <f t="shared" si="28"/>
        <v>2.0684096319943439</v>
      </c>
    </row>
    <row r="70" spans="1:12" x14ac:dyDescent="0.2">
      <c r="A70" s="4" t="s">
        <v>62</v>
      </c>
      <c r="B70" s="37">
        <v>74</v>
      </c>
      <c r="C70" s="54">
        <f t="shared" si="25"/>
        <v>3685637</v>
      </c>
      <c r="D70" s="54">
        <v>0</v>
      </c>
      <c r="E70" s="54">
        <f t="shared" si="24"/>
        <v>3685637</v>
      </c>
      <c r="F70" s="54">
        <v>49478071</v>
      </c>
      <c r="G70" s="54">
        <v>63095</v>
      </c>
      <c r="H70" s="54">
        <v>175000</v>
      </c>
      <c r="I70" s="54">
        <v>49553097</v>
      </c>
      <c r="J70" s="54">
        <f t="shared" si="26"/>
        <v>36879</v>
      </c>
      <c r="K70" s="54">
        <f t="shared" si="27"/>
        <v>3722516</v>
      </c>
      <c r="L70" s="55">
        <f t="shared" si="28"/>
        <v>58.998589428639356</v>
      </c>
    </row>
    <row r="71" spans="1:12" x14ac:dyDescent="0.2">
      <c r="A71" s="56"/>
      <c r="C71" s="54"/>
      <c r="D71" s="54"/>
      <c r="E71" s="54"/>
      <c r="F71" s="54"/>
      <c r="G71" s="54"/>
      <c r="H71" s="54"/>
      <c r="I71" s="54"/>
      <c r="J71" s="54"/>
      <c r="K71" s="54"/>
      <c r="L71" s="55"/>
    </row>
    <row r="72" spans="1:12" x14ac:dyDescent="0.2">
      <c r="A72" s="1" t="s">
        <v>7</v>
      </c>
      <c r="C72" s="54"/>
      <c r="D72" s="54"/>
      <c r="E72" s="54"/>
      <c r="F72" s="54"/>
      <c r="G72" s="54"/>
      <c r="H72" s="54"/>
      <c r="I72" s="54"/>
      <c r="J72" s="54"/>
      <c r="K72" s="54"/>
      <c r="L72" s="55"/>
    </row>
    <row r="73" spans="1:12" ht="22.5" x14ac:dyDescent="0.2">
      <c r="A73" s="4" t="s">
        <v>53</v>
      </c>
      <c r="B73" s="37">
        <v>21</v>
      </c>
      <c r="C73" s="54">
        <f>K62</f>
        <v>33755643</v>
      </c>
      <c r="D73" s="54">
        <v>0</v>
      </c>
      <c r="E73" s="54">
        <f t="shared" ref="E73:E81" si="29">C73+D73</f>
        <v>33755643</v>
      </c>
      <c r="F73" s="54">
        <v>21909728</v>
      </c>
      <c r="G73" s="54">
        <v>0</v>
      </c>
      <c r="H73" s="54">
        <v>0</v>
      </c>
      <c r="I73" s="54">
        <v>21797914</v>
      </c>
      <c r="J73" s="54">
        <f>F73-G73+H73-I73</f>
        <v>111814</v>
      </c>
      <c r="K73" s="54">
        <f>J73+E73</f>
        <v>33867457</v>
      </c>
      <c r="L73" s="55"/>
    </row>
    <row r="74" spans="1:12" x14ac:dyDescent="0.2">
      <c r="A74" s="4" t="s">
        <v>55</v>
      </c>
      <c r="B74" s="37">
        <v>32</v>
      </c>
      <c r="C74" s="54">
        <f t="shared" ref="C74:C81" si="30">K63</f>
        <v>413540</v>
      </c>
      <c r="D74" s="54">
        <v>0</v>
      </c>
      <c r="E74" s="54">
        <f t="shared" si="29"/>
        <v>413540</v>
      </c>
      <c r="F74" s="54">
        <v>2286363</v>
      </c>
      <c r="G74" s="54">
        <v>2262165</v>
      </c>
      <c r="H74" s="54">
        <v>0</v>
      </c>
      <c r="I74" s="54">
        <v>0</v>
      </c>
      <c r="J74" s="54">
        <f t="shared" ref="J74:J81" si="31">F74-G74+H74-I74</f>
        <v>24198</v>
      </c>
      <c r="K74" s="54">
        <f t="shared" ref="K74:K81" si="32">J74+E74</f>
        <v>437738</v>
      </c>
      <c r="L74" s="55">
        <f t="shared" ref="L74:L80" si="33">K74/G74</f>
        <v>0.19350401053857699</v>
      </c>
    </row>
    <row r="75" spans="1:12" x14ac:dyDescent="0.2">
      <c r="A75" s="4" t="s">
        <v>56</v>
      </c>
      <c r="B75" s="37">
        <v>33</v>
      </c>
      <c r="C75" s="54">
        <f t="shared" si="30"/>
        <v>0</v>
      </c>
      <c r="D75" s="54">
        <v>0</v>
      </c>
      <c r="E75" s="54">
        <f t="shared" si="29"/>
        <v>0</v>
      </c>
      <c r="F75" s="54">
        <v>1551048</v>
      </c>
      <c r="G75" s="54">
        <v>1551048</v>
      </c>
      <c r="H75" s="54">
        <v>0</v>
      </c>
      <c r="I75" s="54">
        <v>0</v>
      </c>
      <c r="J75" s="54">
        <f t="shared" si="31"/>
        <v>0</v>
      </c>
      <c r="K75" s="54">
        <f t="shared" si="32"/>
        <v>0</v>
      </c>
      <c r="L75" s="55">
        <f t="shared" si="33"/>
        <v>0</v>
      </c>
    </row>
    <row r="76" spans="1:12" x14ac:dyDescent="0.2">
      <c r="A76" s="4" t="s">
        <v>57</v>
      </c>
      <c r="B76" s="37">
        <v>39</v>
      </c>
      <c r="C76" s="54">
        <f t="shared" si="30"/>
        <v>8279087</v>
      </c>
      <c r="D76" s="54">
        <v>0</v>
      </c>
      <c r="E76" s="54">
        <f t="shared" si="29"/>
        <v>8279087</v>
      </c>
      <c r="F76" s="54">
        <v>11194827</v>
      </c>
      <c r="G76" s="54">
        <v>10655359</v>
      </c>
      <c r="H76" s="54">
        <v>399720</v>
      </c>
      <c r="I76" s="54">
        <v>9218275</v>
      </c>
      <c r="J76" s="54">
        <f t="shared" si="31"/>
        <v>-8279087</v>
      </c>
      <c r="K76" s="54">
        <f t="shared" si="32"/>
        <v>0</v>
      </c>
      <c r="L76" s="55">
        <f t="shared" si="33"/>
        <v>0</v>
      </c>
    </row>
    <row r="77" spans="1:12" x14ac:dyDescent="0.2">
      <c r="A77" s="4" t="s">
        <v>58</v>
      </c>
      <c r="B77" s="37">
        <v>41</v>
      </c>
      <c r="C77" s="54">
        <f t="shared" si="30"/>
        <v>12609851</v>
      </c>
      <c r="D77" s="54">
        <v>0</v>
      </c>
      <c r="E77" s="54">
        <f t="shared" si="29"/>
        <v>12609851</v>
      </c>
      <c r="F77" s="54">
        <v>5510000</v>
      </c>
      <c r="G77" s="54">
        <v>16413292</v>
      </c>
      <c r="H77" s="54">
        <v>0</v>
      </c>
      <c r="I77" s="54">
        <v>1706559</v>
      </c>
      <c r="J77" s="54">
        <f t="shared" si="31"/>
        <v>-12609851</v>
      </c>
      <c r="K77" s="54">
        <f t="shared" si="32"/>
        <v>0</v>
      </c>
      <c r="L77" s="55">
        <f t="shared" si="33"/>
        <v>0</v>
      </c>
    </row>
    <row r="78" spans="1:12" ht="22.5" x14ac:dyDescent="0.2">
      <c r="A78" s="4" t="s">
        <v>59</v>
      </c>
      <c r="B78" s="37">
        <v>42</v>
      </c>
      <c r="C78" s="54">
        <f t="shared" si="30"/>
        <v>195606636</v>
      </c>
      <c r="D78" s="54">
        <v>0</v>
      </c>
      <c r="E78" s="54">
        <f t="shared" si="29"/>
        <v>195606636</v>
      </c>
      <c r="F78" s="54">
        <v>510000</v>
      </c>
      <c r="G78" s="54">
        <v>186084611</v>
      </c>
      <c r="H78" s="54">
        <v>0</v>
      </c>
      <c r="I78" s="54">
        <v>10032025</v>
      </c>
      <c r="J78" s="54">
        <f t="shared" si="31"/>
        <v>-195606636</v>
      </c>
      <c r="K78" s="54">
        <f t="shared" si="32"/>
        <v>0</v>
      </c>
      <c r="L78" s="55">
        <f t="shared" si="33"/>
        <v>0</v>
      </c>
    </row>
    <row r="79" spans="1:12" x14ac:dyDescent="0.2">
      <c r="A79" s="4" t="s">
        <v>60</v>
      </c>
      <c r="B79" s="37">
        <v>61</v>
      </c>
      <c r="C79" s="54">
        <f t="shared" si="30"/>
        <v>65502593</v>
      </c>
      <c r="D79" s="54">
        <v>0</v>
      </c>
      <c r="E79" s="54">
        <f t="shared" si="29"/>
        <v>65502593</v>
      </c>
      <c r="F79" s="54">
        <v>41319388</v>
      </c>
      <c r="G79" s="54">
        <v>36218500</v>
      </c>
      <c r="H79" s="54">
        <v>0</v>
      </c>
      <c r="I79" s="54">
        <v>70603481</v>
      </c>
      <c r="J79" s="54">
        <f t="shared" si="31"/>
        <v>-65502593</v>
      </c>
      <c r="K79" s="54">
        <f t="shared" si="32"/>
        <v>0</v>
      </c>
      <c r="L79" s="55">
        <f t="shared" si="33"/>
        <v>0</v>
      </c>
    </row>
    <row r="80" spans="1:12" x14ac:dyDescent="0.2">
      <c r="A80" s="4" t="s">
        <v>61</v>
      </c>
      <c r="B80" s="37">
        <v>71</v>
      </c>
      <c r="C80" s="54">
        <f t="shared" si="30"/>
        <v>7278779</v>
      </c>
      <c r="D80" s="54">
        <v>0</v>
      </c>
      <c r="E80" s="54">
        <f t="shared" si="29"/>
        <v>7278779</v>
      </c>
      <c r="F80" s="54">
        <v>2119410</v>
      </c>
      <c r="G80" s="54">
        <v>3274952</v>
      </c>
      <c r="H80" s="54">
        <v>0</v>
      </c>
      <c r="I80" s="54">
        <v>6123237</v>
      </c>
      <c r="J80" s="54">
        <f t="shared" si="31"/>
        <v>-7278779</v>
      </c>
      <c r="K80" s="54">
        <f t="shared" si="32"/>
        <v>0</v>
      </c>
      <c r="L80" s="55">
        <f t="shared" si="33"/>
        <v>0</v>
      </c>
    </row>
    <row r="81" spans="1:12" x14ac:dyDescent="0.2">
      <c r="A81" s="4" t="s">
        <v>62</v>
      </c>
      <c r="B81" s="37">
        <v>74</v>
      </c>
      <c r="C81" s="54">
        <f t="shared" si="30"/>
        <v>3722516</v>
      </c>
      <c r="D81" s="54">
        <v>0</v>
      </c>
      <c r="E81" s="54">
        <f t="shared" si="29"/>
        <v>3722516</v>
      </c>
      <c r="F81" s="54">
        <v>62381159</v>
      </c>
      <c r="G81" s="54">
        <v>0</v>
      </c>
      <c r="H81" s="54">
        <v>175000</v>
      </c>
      <c r="I81" s="54">
        <v>66278675</v>
      </c>
      <c r="J81" s="54">
        <f t="shared" si="31"/>
        <v>-3722516</v>
      </c>
      <c r="K81" s="54">
        <f t="shared" si="32"/>
        <v>0</v>
      </c>
      <c r="L81" s="55"/>
    </row>
    <row r="83" spans="1:12" x14ac:dyDescent="0.2">
      <c r="A83" s="1" t="s">
        <v>63</v>
      </c>
      <c r="C83" s="54"/>
      <c r="D83" s="54"/>
      <c r="E83" s="54"/>
      <c r="F83" s="54"/>
      <c r="G83" s="54"/>
      <c r="H83" s="54"/>
      <c r="I83" s="54"/>
      <c r="J83" s="54"/>
      <c r="K83" s="54"/>
      <c r="L83" s="55"/>
    </row>
    <row r="84" spans="1:12" ht="22.5" x14ac:dyDescent="0.2">
      <c r="A84" s="4" t="s">
        <v>53</v>
      </c>
      <c r="B84" s="37">
        <v>21</v>
      </c>
      <c r="C84" s="54">
        <f>C73</f>
        <v>33755643</v>
      </c>
      <c r="D84" s="54">
        <v>7152</v>
      </c>
      <c r="E84" s="54">
        <f t="shared" ref="E84:E92" si="34">C84+D84</f>
        <v>33762795</v>
      </c>
      <c r="F84" s="54">
        <v>31599823</v>
      </c>
      <c r="G84" s="54">
        <v>0</v>
      </c>
      <c r="H84" s="54">
        <v>0</v>
      </c>
      <c r="I84" s="54">
        <v>25494495</v>
      </c>
      <c r="J84" s="54">
        <f>F84-G84+H84-I84</f>
        <v>6105328</v>
      </c>
      <c r="K84" s="54">
        <f>J84+E84</f>
        <v>39868123</v>
      </c>
      <c r="L84" s="55"/>
    </row>
    <row r="85" spans="1:12" x14ac:dyDescent="0.2">
      <c r="A85" s="4" t="s">
        <v>55</v>
      </c>
      <c r="B85" s="37">
        <v>32</v>
      </c>
      <c r="C85" s="54">
        <f t="shared" ref="C85:C92" si="35">C74</f>
        <v>413540</v>
      </c>
      <c r="D85" s="54">
        <v>0</v>
      </c>
      <c r="E85" s="54">
        <f t="shared" si="34"/>
        <v>413540</v>
      </c>
      <c r="F85" s="54">
        <v>2511729</v>
      </c>
      <c r="G85" s="54">
        <v>2424800</v>
      </c>
      <c r="H85" s="54">
        <v>0</v>
      </c>
      <c r="I85" s="54">
        <v>0</v>
      </c>
      <c r="J85" s="54">
        <f t="shared" ref="J85:J92" si="36">F85-G85+H85-I85</f>
        <v>86929</v>
      </c>
      <c r="K85" s="54">
        <f t="shared" ref="K85:K92" si="37">J85+E85</f>
        <v>500469</v>
      </c>
      <c r="L85" s="55">
        <f t="shared" ref="L85:L91" si="38">K85/G85</f>
        <v>0.20639599142197296</v>
      </c>
    </row>
    <row r="86" spans="1:12" x14ac:dyDescent="0.2">
      <c r="A86" s="4" t="s">
        <v>56</v>
      </c>
      <c r="B86" s="37">
        <v>33</v>
      </c>
      <c r="C86" s="54">
        <f t="shared" si="35"/>
        <v>0</v>
      </c>
      <c r="D86" s="54">
        <v>0</v>
      </c>
      <c r="E86" s="54">
        <f t="shared" si="34"/>
        <v>0</v>
      </c>
      <c r="F86" s="54">
        <v>1510625</v>
      </c>
      <c r="G86" s="54">
        <v>1510625</v>
      </c>
      <c r="H86" s="54">
        <v>0</v>
      </c>
      <c r="I86" s="54">
        <v>0</v>
      </c>
      <c r="J86" s="54">
        <f t="shared" si="36"/>
        <v>0</v>
      </c>
      <c r="K86" s="54">
        <f t="shared" si="37"/>
        <v>0</v>
      </c>
      <c r="L86" s="55">
        <f t="shared" si="38"/>
        <v>0</v>
      </c>
    </row>
    <row r="87" spans="1:12" x14ac:dyDescent="0.2">
      <c r="A87" s="4" t="s">
        <v>57</v>
      </c>
      <c r="B87" s="37">
        <v>39</v>
      </c>
      <c r="C87" s="54">
        <f t="shared" si="35"/>
        <v>8279087</v>
      </c>
      <c r="D87" s="54">
        <v>444087</v>
      </c>
      <c r="E87" s="54">
        <f t="shared" si="34"/>
        <v>8723174</v>
      </c>
      <c r="F87" s="54">
        <v>11946735</v>
      </c>
      <c r="G87" s="54">
        <v>10282409</v>
      </c>
      <c r="H87" s="54">
        <v>0</v>
      </c>
      <c r="I87" s="54">
        <v>0</v>
      </c>
      <c r="J87" s="54">
        <f t="shared" si="36"/>
        <v>1664326</v>
      </c>
      <c r="K87" s="54">
        <f t="shared" si="37"/>
        <v>10387500</v>
      </c>
      <c r="L87" s="55">
        <f t="shared" si="38"/>
        <v>1.0102204648735524</v>
      </c>
    </row>
    <row r="88" spans="1:12" x14ac:dyDescent="0.2">
      <c r="A88" s="4" t="s">
        <v>58</v>
      </c>
      <c r="B88" s="37">
        <v>41</v>
      </c>
      <c r="C88" s="54">
        <f t="shared" si="35"/>
        <v>12609851</v>
      </c>
      <c r="D88" s="54">
        <v>-2020044</v>
      </c>
      <c r="E88" s="54">
        <f t="shared" si="34"/>
        <v>10589807</v>
      </c>
      <c r="F88" s="54">
        <v>7180904</v>
      </c>
      <c r="G88" s="54">
        <v>6881685</v>
      </c>
      <c r="H88" s="54">
        <v>0</v>
      </c>
      <c r="I88" s="54">
        <v>0</v>
      </c>
      <c r="J88" s="54">
        <f t="shared" si="36"/>
        <v>299219</v>
      </c>
      <c r="K88" s="54">
        <f t="shared" si="37"/>
        <v>10889026</v>
      </c>
      <c r="L88" s="55">
        <f t="shared" si="38"/>
        <v>1.5823197370992714</v>
      </c>
    </row>
    <row r="89" spans="1:12" ht="22.5" x14ac:dyDescent="0.2">
      <c r="A89" s="4" t="s">
        <v>59</v>
      </c>
      <c r="B89" s="37">
        <v>42</v>
      </c>
      <c r="C89" s="54">
        <f t="shared" si="35"/>
        <v>195606636</v>
      </c>
      <c r="D89" s="54">
        <v>-14545416</v>
      </c>
      <c r="E89" s="54">
        <f t="shared" si="34"/>
        <v>181061220</v>
      </c>
      <c r="F89" s="54">
        <v>553305</v>
      </c>
      <c r="G89" s="54">
        <v>27341989</v>
      </c>
      <c r="H89" s="54">
        <v>0</v>
      </c>
      <c r="I89" s="54">
        <v>0</v>
      </c>
      <c r="J89" s="54">
        <f t="shared" si="36"/>
        <v>-26788684</v>
      </c>
      <c r="K89" s="54">
        <f t="shared" si="37"/>
        <v>154272536</v>
      </c>
      <c r="L89" s="55">
        <f t="shared" si="38"/>
        <v>5.6423304098322911</v>
      </c>
    </row>
    <row r="90" spans="1:12" x14ac:dyDescent="0.2">
      <c r="A90" s="4" t="s">
        <v>60</v>
      </c>
      <c r="B90" s="37">
        <v>61</v>
      </c>
      <c r="C90" s="54">
        <f t="shared" si="35"/>
        <v>65502593</v>
      </c>
      <c r="D90" s="54">
        <v>525607</v>
      </c>
      <c r="E90" s="54">
        <f t="shared" si="34"/>
        <v>66028200</v>
      </c>
      <c r="F90" s="54">
        <v>48485603</v>
      </c>
      <c r="G90" s="54">
        <v>38476381</v>
      </c>
      <c r="H90" s="54">
        <v>0</v>
      </c>
      <c r="I90" s="54">
        <v>0</v>
      </c>
      <c r="J90" s="54">
        <f t="shared" si="36"/>
        <v>10009222</v>
      </c>
      <c r="K90" s="54">
        <f t="shared" si="37"/>
        <v>76037422</v>
      </c>
      <c r="L90" s="55">
        <f t="shared" si="38"/>
        <v>1.976210340572311</v>
      </c>
    </row>
    <row r="91" spans="1:12" x14ac:dyDescent="0.2">
      <c r="A91" s="4" t="s">
        <v>61</v>
      </c>
      <c r="B91" s="37">
        <v>71</v>
      </c>
      <c r="C91" s="54">
        <f t="shared" si="35"/>
        <v>7278779</v>
      </c>
      <c r="D91" s="54">
        <v>-24003</v>
      </c>
      <c r="E91" s="54">
        <f t="shared" si="34"/>
        <v>7254776</v>
      </c>
      <c r="F91" s="54">
        <v>3405506</v>
      </c>
      <c r="G91" s="54">
        <v>1548906</v>
      </c>
      <c r="H91" s="54">
        <v>0</v>
      </c>
      <c r="I91" s="54">
        <v>1340024</v>
      </c>
      <c r="J91" s="54">
        <f t="shared" si="36"/>
        <v>516576</v>
      </c>
      <c r="K91" s="54">
        <f t="shared" si="37"/>
        <v>7771352</v>
      </c>
      <c r="L91" s="55">
        <f t="shared" si="38"/>
        <v>5.0173167383947117</v>
      </c>
    </row>
    <row r="92" spans="1:12" x14ac:dyDescent="0.2">
      <c r="A92" s="4" t="s">
        <v>62</v>
      </c>
      <c r="B92" s="37">
        <v>74</v>
      </c>
      <c r="C92" s="54">
        <f t="shared" si="35"/>
        <v>3722516</v>
      </c>
      <c r="D92" s="54">
        <v>-168721</v>
      </c>
      <c r="E92" s="54">
        <f t="shared" si="34"/>
        <v>3553795</v>
      </c>
      <c r="F92" s="54">
        <v>53611334</v>
      </c>
      <c r="G92" s="54">
        <v>0</v>
      </c>
      <c r="H92" s="54">
        <v>0</v>
      </c>
      <c r="I92" s="54">
        <v>53021376</v>
      </c>
      <c r="J92" s="54">
        <f t="shared" si="36"/>
        <v>589958</v>
      </c>
      <c r="K92" s="54">
        <f t="shared" si="37"/>
        <v>4143753</v>
      </c>
      <c r="L92" s="55"/>
    </row>
    <row r="93" spans="1:12" x14ac:dyDescent="0.2">
      <c r="A93" s="56"/>
      <c r="C93" s="54"/>
      <c r="D93" s="54"/>
      <c r="E93" s="54"/>
      <c r="F93" s="54"/>
      <c r="G93" s="54"/>
      <c r="H93" s="54"/>
      <c r="I93" s="54"/>
      <c r="J93" s="54"/>
      <c r="K93" s="54"/>
      <c r="L93" s="55"/>
    </row>
    <row r="94" spans="1:12" x14ac:dyDescent="0.2">
      <c r="A94" s="1" t="s">
        <v>64</v>
      </c>
      <c r="C94" s="54"/>
      <c r="D94" s="54"/>
      <c r="E94" s="54"/>
      <c r="F94" s="54"/>
      <c r="G94" s="54"/>
      <c r="H94" s="54"/>
      <c r="I94" s="54"/>
      <c r="J94" s="54"/>
      <c r="K94" s="54"/>
      <c r="L94" s="55"/>
    </row>
    <row r="95" spans="1:12" ht="22.5" x14ac:dyDescent="0.2">
      <c r="A95" s="4" t="s">
        <v>53</v>
      </c>
      <c r="B95" s="37">
        <v>21</v>
      </c>
      <c r="C95" s="54">
        <f>K84</f>
        <v>39868123</v>
      </c>
      <c r="D95" s="54">
        <v>0</v>
      </c>
      <c r="E95" s="54">
        <f t="shared" ref="E95:E103" si="39">C95+D95</f>
        <v>39868123</v>
      </c>
      <c r="F95" s="54">
        <v>34543036</v>
      </c>
      <c r="G95" s="54">
        <v>0</v>
      </c>
      <c r="H95" s="54">
        <v>0</v>
      </c>
      <c r="I95" s="54">
        <v>40398900</v>
      </c>
      <c r="J95" s="54">
        <f>F95-G95+H95-I95</f>
        <v>-5855864</v>
      </c>
      <c r="K95" s="54">
        <f>J95+E95</f>
        <v>34012259</v>
      </c>
      <c r="L95" s="55"/>
    </row>
    <row r="96" spans="1:12" x14ac:dyDescent="0.2">
      <c r="A96" s="4" t="s">
        <v>55</v>
      </c>
      <c r="B96" s="37">
        <v>32</v>
      </c>
      <c r="C96" s="54">
        <f t="shared" ref="C96:C103" si="40">K85</f>
        <v>500469</v>
      </c>
      <c r="D96" s="54">
        <v>0</v>
      </c>
      <c r="E96" s="54">
        <f t="shared" si="39"/>
        <v>500469</v>
      </c>
      <c r="F96" s="54">
        <v>2427366</v>
      </c>
      <c r="G96" s="54">
        <v>2622298</v>
      </c>
      <c r="H96" s="54">
        <v>0</v>
      </c>
      <c r="I96" s="54">
        <v>305537</v>
      </c>
      <c r="J96" s="54">
        <f t="shared" ref="J96:J103" si="41">F96-G96+H96-I96</f>
        <v>-500469</v>
      </c>
      <c r="K96" s="54">
        <f t="shared" ref="K96:K103" si="42">J96+E96</f>
        <v>0</v>
      </c>
      <c r="L96" s="55">
        <f t="shared" ref="L96:L102" si="43">K96/G96</f>
        <v>0</v>
      </c>
    </row>
    <row r="97" spans="1:12" x14ac:dyDescent="0.2">
      <c r="A97" s="4" t="s">
        <v>56</v>
      </c>
      <c r="B97" s="37">
        <v>33</v>
      </c>
      <c r="C97" s="54">
        <f t="shared" si="40"/>
        <v>0</v>
      </c>
      <c r="D97" s="54">
        <v>0</v>
      </c>
      <c r="E97" s="54">
        <f t="shared" si="39"/>
        <v>0</v>
      </c>
      <c r="F97" s="54">
        <v>1707628</v>
      </c>
      <c r="G97" s="54">
        <v>1707628</v>
      </c>
      <c r="H97" s="54">
        <v>0</v>
      </c>
      <c r="I97" s="54">
        <v>0</v>
      </c>
      <c r="J97" s="54">
        <f t="shared" si="41"/>
        <v>0</v>
      </c>
      <c r="K97" s="54">
        <f t="shared" si="42"/>
        <v>0</v>
      </c>
      <c r="L97" s="55">
        <f t="shared" si="43"/>
        <v>0</v>
      </c>
    </row>
    <row r="98" spans="1:12" x14ac:dyDescent="0.2">
      <c r="A98" s="4" t="s">
        <v>57</v>
      </c>
      <c r="B98" s="37">
        <v>39</v>
      </c>
      <c r="C98" s="54">
        <f t="shared" si="40"/>
        <v>10387500</v>
      </c>
      <c r="D98" s="54">
        <v>0</v>
      </c>
      <c r="E98" s="54">
        <f t="shared" si="39"/>
        <v>10387500</v>
      </c>
      <c r="F98" s="54">
        <v>9830451</v>
      </c>
      <c r="G98" s="54">
        <v>9184123</v>
      </c>
      <c r="H98" s="54">
        <v>557806</v>
      </c>
      <c r="I98" s="54">
        <v>11591634</v>
      </c>
      <c r="J98" s="54">
        <f t="shared" si="41"/>
        <v>-10387500</v>
      </c>
      <c r="K98" s="54">
        <f t="shared" si="42"/>
        <v>0</v>
      </c>
      <c r="L98" s="55">
        <f t="shared" si="43"/>
        <v>0</v>
      </c>
    </row>
    <row r="99" spans="1:12" x14ac:dyDescent="0.2">
      <c r="A99" s="4" t="s">
        <v>58</v>
      </c>
      <c r="B99" s="37">
        <v>41</v>
      </c>
      <c r="C99" s="54">
        <f t="shared" si="40"/>
        <v>10889026</v>
      </c>
      <c r="D99" s="54">
        <v>0</v>
      </c>
      <c r="E99" s="54">
        <f t="shared" si="39"/>
        <v>10889026</v>
      </c>
      <c r="F99" s="54">
        <v>7415724</v>
      </c>
      <c r="G99" s="54">
        <v>15967437</v>
      </c>
      <c r="H99" s="54">
        <v>0</v>
      </c>
      <c r="I99" s="54">
        <v>2337313</v>
      </c>
      <c r="J99" s="54">
        <f t="shared" si="41"/>
        <v>-10889026</v>
      </c>
      <c r="K99" s="54">
        <f t="shared" si="42"/>
        <v>0</v>
      </c>
      <c r="L99" s="55">
        <f t="shared" si="43"/>
        <v>0</v>
      </c>
    </row>
    <row r="100" spans="1:12" ht="22.5" x14ac:dyDescent="0.2">
      <c r="A100" s="4" t="s">
        <v>59</v>
      </c>
      <c r="B100" s="37">
        <v>42</v>
      </c>
      <c r="C100" s="54">
        <f t="shared" si="40"/>
        <v>154272536</v>
      </c>
      <c r="D100" s="54">
        <v>0</v>
      </c>
      <c r="E100" s="54">
        <f t="shared" si="39"/>
        <v>154272536</v>
      </c>
      <c r="F100" s="54">
        <v>690000</v>
      </c>
      <c r="G100" s="54">
        <v>144931098</v>
      </c>
      <c r="H100" s="54">
        <v>0</v>
      </c>
      <c r="I100" s="54">
        <v>10031438</v>
      </c>
      <c r="J100" s="54">
        <f t="shared" si="41"/>
        <v>-154272536</v>
      </c>
      <c r="K100" s="54">
        <f t="shared" si="42"/>
        <v>0</v>
      </c>
      <c r="L100" s="55">
        <f t="shared" si="43"/>
        <v>0</v>
      </c>
    </row>
    <row r="101" spans="1:12" x14ac:dyDescent="0.2">
      <c r="A101" s="4" t="s">
        <v>60</v>
      </c>
      <c r="B101" s="37">
        <v>61</v>
      </c>
      <c r="C101" s="54">
        <f t="shared" si="40"/>
        <v>76037422</v>
      </c>
      <c r="D101" s="54">
        <v>0</v>
      </c>
      <c r="E101" s="54">
        <f t="shared" si="39"/>
        <v>76037422</v>
      </c>
      <c r="F101" s="54">
        <v>48595950</v>
      </c>
      <c r="G101" s="54">
        <v>41115000</v>
      </c>
      <c r="H101" s="54">
        <v>0</v>
      </c>
      <c r="I101" s="54">
        <v>83518372</v>
      </c>
      <c r="J101" s="54">
        <f t="shared" si="41"/>
        <v>-76037422</v>
      </c>
      <c r="K101" s="54">
        <f t="shared" si="42"/>
        <v>0</v>
      </c>
      <c r="L101" s="55">
        <f t="shared" si="43"/>
        <v>0</v>
      </c>
    </row>
    <row r="102" spans="1:12" x14ac:dyDescent="0.2">
      <c r="A102" s="4" t="s">
        <v>61</v>
      </c>
      <c r="B102" s="37">
        <v>71</v>
      </c>
      <c r="C102" s="54">
        <f t="shared" si="40"/>
        <v>7771352</v>
      </c>
      <c r="D102" s="54">
        <v>0</v>
      </c>
      <c r="E102" s="54">
        <f t="shared" si="39"/>
        <v>7771352</v>
      </c>
      <c r="F102" s="54">
        <v>688246</v>
      </c>
      <c r="G102" s="54">
        <v>4749036</v>
      </c>
      <c r="H102" s="54">
        <v>0</v>
      </c>
      <c r="I102" s="54">
        <v>3710562</v>
      </c>
      <c r="J102" s="54">
        <f t="shared" si="41"/>
        <v>-7771352</v>
      </c>
      <c r="K102" s="54">
        <f t="shared" si="42"/>
        <v>0</v>
      </c>
      <c r="L102" s="55">
        <f t="shared" si="43"/>
        <v>0</v>
      </c>
    </row>
    <row r="103" spans="1:12" x14ac:dyDescent="0.2">
      <c r="A103" s="4" t="s">
        <v>62</v>
      </c>
      <c r="B103" s="37">
        <v>74</v>
      </c>
      <c r="C103" s="54">
        <f t="shared" si="40"/>
        <v>4143753</v>
      </c>
      <c r="D103" s="54">
        <v>0</v>
      </c>
      <c r="E103" s="54">
        <f t="shared" si="39"/>
        <v>4143753</v>
      </c>
      <c r="F103" s="54">
        <v>58230000</v>
      </c>
      <c r="G103" s="54">
        <v>0</v>
      </c>
      <c r="H103" s="54">
        <v>0</v>
      </c>
      <c r="I103" s="54">
        <v>62373753</v>
      </c>
      <c r="J103" s="54">
        <f t="shared" si="41"/>
        <v>-4143753</v>
      </c>
      <c r="K103" s="54">
        <f t="shared" si="42"/>
        <v>0</v>
      </c>
      <c r="L103" s="55"/>
    </row>
    <row r="105" spans="1:12" x14ac:dyDescent="0.2">
      <c r="A105" s="1" t="s">
        <v>72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5"/>
    </row>
    <row r="106" spans="1:12" ht="22.5" x14ac:dyDescent="0.2">
      <c r="A106" s="4" t="s">
        <v>53</v>
      </c>
      <c r="B106" s="37">
        <v>21</v>
      </c>
      <c r="C106" s="54">
        <f>C95</f>
        <v>39868123</v>
      </c>
      <c r="D106" s="54">
        <v>10729</v>
      </c>
      <c r="E106" s="54">
        <f t="shared" ref="E106:E114" si="44">C106+D106</f>
        <v>39878852</v>
      </c>
      <c r="F106" s="54">
        <v>35810304</v>
      </c>
      <c r="G106" s="54">
        <v>0</v>
      </c>
      <c r="H106" s="54">
        <v>0</v>
      </c>
      <c r="I106" s="54">
        <v>40392178</v>
      </c>
      <c r="J106" s="54">
        <f>F106-G106+H106-I106</f>
        <v>-4581874</v>
      </c>
      <c r="K106" s="54">
        <f>J106+E106</f>
        <v>35296978</v>
      </c>
      <c r="L106" s="55"/>
    </row>
    <row r="107" spans="1:12" x14ac:dyDescent="0.2">
      <c r="A107" s="4" t="s">
        <v>55</v>
      </c>
      <c r="B107" s="37">
        <v>32</v>
      </c>
      <c r="C107" s="54">
        <f t="shared" ref="C107:C114" si="45">C96</f>
        <v>500469</v>
      </c>
      <c r="D107" s="54">
        <v>0</v>
      </c>
      <c r="E107" s="54">
        <f t="shared" si="44"/>
        <v>500469</v>
      </c>
      <c r="F107" s="54">
        <v>2702465</v>
      </c>
      <c r="G107" s="54">
        <v>2576778</v>
      </c>
      <c r="H107" s="54">
        <v>0</v>
      </c>
      <c r="I107" s="54">
        <v>0</v>
      </c>
      <c r="J107" s="54">
        <f t="shared" ref="J107:J114" si="46">F107-G107+H107-I107</f>
        <v>125687</v>
      </c>
      <c r="K107" s="54">
        <f t="shared" ref="K107:K114" si="47">J107+E107</f>
        <v>626156</v>
      </c>
      <c r="L107" s="55">
        <f t="shared" ref="L107:L113" si="48">K107/G107</f>
        <v>0.2429995909620464</v>
      </c>
    </row>
    <row r="108" spans="1:12" x14ac:dyDescent="0.2">
      <c r="A108" s="4" t="s">
        <v>56</v>
      </c>
      <c r="B108" s="37">
        <v>33</v>
      </c>
      <c r="C108" s="54">
        <f t="shared" si="45"/>
        <v>0</v>
      </c>
      <c r="D108" s="54">
        <v>0</v>
      </c>
      <c r="E108" s="54">
        <f t="shared" si="44"/>
        <v>0</v>
      </c>
      <c r="F108" s="54">
        <v>1640211</v>
      </c>
      <c r="G108" s="54">
        <v>1640211</v>
      </c>
      <c r="H108" s="54">
        <v>0</v>
      </c>
      <c r="I108" s="54">
        <v>0</v>
      </c>
      <c r="J108" s="54">
        <f t="shared" si="46"/>
        <v>0</v>
      </c>
      <c r="K108" s="54">
        <f t="shared" si="47"/>
        <v>0</v>
      </c>
      <c r="L108" s="55">
        <f t="shared" si="48"/>
        <v>0</v>
      </c>
    </row>
    <row r="109" spans="1:12" x14ac:dyDescent="0.2">
      <c r="A109" s="4" t="s">
        <v>57</v>
      </c>
      <c r="B109" s="37">
        <v>39</v>
      </c>
      <c r="C109" s="54">
        <f t="shared" si="45"/>
        <v>10387500</v>
      </c>
      <c r="D109" s="54">
        <v>-304884</v>
      </c>
      <c r="E109" s="54">
        <f t="shared" si="44"/>
        <v>10082616</v>
      </c>
      <c r="F109" s="54">
        <v>12346441</v>
      </c>
      <c r="G109" s="54">
        <v>9703089</v>
      </c>
      <c r="H109" s="54">
        <v>0</v>
      </c>
      <c r="I109" s="54">
        <v>0</v>
      </c>
      <c r="J109" s="54">
        <f t="shared" si="46"/>
        <v>2643352</v>
      </c>
      <c r="K109" s="54">
        <f t="shared" si="47"/>
        <v>12725968</v>
      </c>
      <c r="L109" s="55">
        <f t="shared" si="48"/>
        <v>1.3115377999727715</v>
      </c>
    </row>
    <row r="110" spans="1:12" x14ac:dyDescent="0.2">
      <c r="A110" s="4" t="s">
        <v>58</v>
      </c>
      <c r="B110" s="37">
        <v>41</v>
      </c>
      <c r="C110" s="54">
        <f t="shared" si="45"/>
        <v>10889026</v>
      </c>
      <c r="D110" s="54">
        <v>-660875</v>
      </c>
      <c r="E110" s="54">
        <f t="shared" si="44"/>
        <v>10228151</v>
      </c>
      <c r="F110" s="54">
        <v>7971036</v>
      </c>
      <c r="G110" s="54">
        <v>5666944</v>
      </c>
      <c r="H110" s="54">
        <v>2000000</v>
      </c>
      <c r="I110" s="54">
        <v>1369056</v>
      </c>
      <c r="J110" s="54">
        <f t="shared" si="46"/>
        <v>2935036</v>
      </c>
      <c r="K110" s="54">
        <f t="shared" si="47"/>
        <v>13163187</v>
      </c>
      <c r="L110" s="55">
        <f t="shared" si="48"/>
        <v>2.3228016722946263</v>
      </c>
    </row>
    <row r="111" spans="1:12" ht="22.5" x14ac:dyDescent="0.2">
      <c r="A111" s="4" t="s">
        <v>59</v>
      </c>
      <c r="B111" s="37">
        <v>42</v>
      </c>
      <c r="C111" s="54">
        <f t="shared" si="45"/>
        <v>154272536</v>
      </c>
      <c r="D111" s="54">
        <v>567990</v>
      </c>
      <c r="E111" s="54">
        <f t="shared" si="44"/>
        <v>154840526</v>
      </c>
      <c r="F111" s="54">
        <v>735530</v>
      </c>
      <c r="G111" s="54">
        <v>36316561</v>
      </c>
      <c r="H111" s="54">
        <v>0</v>
      </c>
      <c r="I111" s="54">
        <v>0</v>
      </c>
      <c r="J111" s="54">
        <f t="shared" si="46"/>
        <v>-35581031</v>
      </c>
      <c r="K111" s="54">
        <f t="shared" si="47"/>
        <v>119259495</v>
      </c>
      <c r="L111" s="55">
        <f t="shared" si="48"/>
        <v>3.2838873427470183</v>
      </c>
    </row>
    <row r="112" spans="1:12" x14ac:dyDescent="0.2">
      <c r="A112" s="4" t="s">
        <v>60</v>
      </c>
      <c r="B112" s="37">
        <v>61</v>
      </c>
      <c r="C112" s="54">
        <f t="shared" si="45"/>
        <v>76037422</v>
      </c>
      <c r="D112" s="54">
        <v>-525605</v>
      </c>
      <c r="E112" s="54">
        <f t="shared" si="44"/>
        <v>75511817</v>
      </c>
      <c r="F112" s="54">
        <v>46641529</v>
      </c>
      <c r="G112" s="54">
        <v>40170118</v>
      </c>
      <c r="H112" s="54">
        <v>0</v>
      </c>
      <c r="I112" s="54">
        <v>0</v>
      </c>
      <c r="J112" s="54">
        <f t="shared" si="46"/>
        <v>6471411</v>
      </c>
      <c r="K112" s="54">
        <f t="shared" si="47"/>
        <v>81983228</v>
      </c>
      <c r="L112" s="55">
        <f t="shared" si="48"/>
        <v>2.0409008507269011</v>
      </c>
    </row>
    <row r="113" spans="1:12" x14ac:dyDescent="0.2">
      <c r="A113" s="4" t="s">
        <v>61</v>
      </c>
      <c r="B113" s="37">
        <v>71</v>
      </c>
      <c r="C113" s="54">
        <f t="shared" si="45"/>
        <v>7771352</v>
      </c>
      <c r="D113" s="54">
        <v>-13745</v>
      </c>
      <c r="E113" s="54">
        <f t="shared" si="44"/>
        <v>7757607</v>
      </c>
      <c r="F113" s="54">
        <v>3178290</v>
      </c>
      <c r="G113" s="54">
        <v>1369394</v>
      </c>
      <c r="H113" s="54">
        <v>0</v>
      </c>
      <c r="I113" s="54">
        <v>1487551</v>
      </c>
      <c r="J113" s="54">
        <f t="shared" si="46"/>
        <v>321345</v>
      </c>
      <c r="K113" s="54">
        <f t="shared" si="47"/>
        <v>8078952</v>
      </c>
      <c r="L113" s="55">
        <f t="shared" si="48"/>
        <v>5.8996548838391289</v>
      </c>
    </row>
    <row r="114" spans="1:12" x14ac:dyDescent="0.2">
      <c r="A114" s="4" t="s">
        <v>62</v>
      </c>
      <c r="B114" s="37">
        <v>74</v>
      </c>
      <c r="C114" s="54">
        <f t="shared" si="45"/>
        <v>4143753</v>
      </c>
      <c r="D114" s="54">
        <v>0</v>
      </c>
      <c r="E114" s="54">
        <f t="shared" si="44"/>
        <v>4143753</v>
      </c>
      <c r="F114" s="54">
        <v>60359940</v>
      </c>
      <c r="G114" s="54">
        <v>0</v>
      </c>
      <c r="H114" s="54">
        <v>0</v>
      </c>
      <c r="I114" s="54">
        <v>60578164</v>
      </c>
      <c r="J114" s="54">
        <f t="shared" si="46"/>
        <v>-218224</v>
      </c>
      <c r="K114" s="54">
        <f t="shared" si="47"/>
        <v>3925529</v>
      </c>
      <c r="L114" s="55"/>
    </row>
    <row r="116" spans="1:12" x14ac:dyDescent="0.2">
      <c r="A116" s="1" t="s">
        <v>79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5"/>
    </row>
    <row r="117" spans="1:12" ht="22.5" x14ac:dyDescent="0.2">
      <c r="A117" s="4" t="s">
        <v>53</v>
      </c>
      <c r="B117" s="37">
        <v>21</v>
      </c>
      <c r="C117" s="54">
        <f>K106</f>
        <v>35296978</v>
      </c>
      <c r="D117" s="54">
        <v>0</v>
      </c>
      <c r="E117" s="54">
        <f t="shared" ref="E117:E125" si="49">C117+D117</f>
        <v>35296978</v>
      </c>
      <c r="F117" s="54">
        <v>37353831</v>
      </c>
      <c r="G117" s="54">
        <v>0</v>
      </c>
      <c r="H117" s="54">
        <v>0</v>
      </c>
      <c r="I117" s="54">
        <v>43276102</v>
      </c>
      <c r="J117" s="54">
        <f>F117-G117+H117-I117</f>
        <v>-5922271</v>
      </c>
      <c r="K117" s="54">
        <f>J117+E117</f>
        <v>29374707</v>
      </c>
      <c r="L117" s="55"/>
    </row>
    <row r="118" spans="1:12" x14ac:dyDescent="0.2">
      <c r="A118" s="4" t="s">
        <v>55</v>
      </c>
      <c r="B118" s="37">
        <v>32</v>
      </c>
      <c r="C118" s="54">
        <f t="shared" ref="C118:C125" si="50">K107</f>
        <v>626156</v>
      </c>
      <c r="D118" s="54">
        <v>0</v>
      </c>
      <c r="E118" s="54">
        <f t="shared" si="49"/>
        <v>626156</v>
      </c>
      <c r="F118" s="54">
        <v>2427366</v>
      </c>
      <c r="G118" s="54">
        <v>2747983</v>
      </c>
      <c r="H118" s="54">
        <v>0</v>
      </c>
      <c r="I118" s="54">
        <v>305539</v>
      </c>
      <c r="J118" s="54">
        <f t="shared" ref="J118:J125" si="51">F118-G118+H118-I118</f>
        <v>-626156</v>
      </c>
      <c r="K118" s="54">
        <f t="shared" ref="K118:K125" si="52">J118+E118</f>
        <v>0</v>
      </c>
      <c r="L118" s="55">
        <f t="shared" ref="L118:L124" si="53">K118/G118</f>
        <v>0</v>
      </c>
    </row>
    <row r="119" spans="1:12" x14ac:dyDescent="0.2">
      <c r="A119" s="4" t="s">
        <v>56</v>
      </c>
      <c r="B119" s="37">
        <v>33</v>
      </c>
      <c r="C119" s="54">
        <f t="shared" si="50"/>
        <v>0</v>
      </c>
      <c r="D119" s="54">
        <v>0</v>
      </c>
      <c r="E119" s="54">
        <f t="shared" si="49"/>
        <v>0</v>
      </c>
      <c r="F119" s="54">
        <v>1814062</v>
      </c>
      <c r="G119" s="54">
        <v>1814062</v>
      </c>
      <c r="H119" s="54">
        <v>0</v>
      </c>
      <c r="I119" s="54">
        <v>0</v>
      </c>
      <c r="J119" s="54">
        <f t="shared" si="51"/>
        <v>0</v>
      </c>
      <c r="K119" s="54">
        <f t="shared" si="52"/>
        <v>0</v>
      </c>
      <c r="L119" s="55">
        <f t="shared" si="53"/>
        <v>0</v>
      </c>
    </row>
    <row r="120" spans="1:12" x14ac:dyDescent="0.2">
      <c r="A120" s="4" t="s">
        <v>57</v>
      </c>
      <c r="B120" s="37">
        <v>39</v>
      </c>
      <c r="C120" s="54">
        <f t="shared" si="50"/>
        <v>12725968</v>
      </c>
      <c r="D120" s="54">
        <v>0</v>
      </c>
      <c r="E120" s="54">
        <f t="shared" si="49"/>
        <v>12725968</v>
      </c>
      <c r="F120" s="54">
        <v>12339117</v>
      </c>
      <c r="G120" s="54">
        <v>9881920</v>
      </c>
      <c r="H120" s="54">
        <v>406772</v>
      </c>
      <c r="I120" s="54">
        <v>15589937</v>
      </c>
      <c r="J120" s="54">
        <f t="shared" si="51"/>
        <v>-12725968</v>
      </c>
      <c r="K120" s="54">
        <f t="shared" si="52"/>
        <v>0</v>
      </c>
      <c r="L120" s="55">
        <f t="shared" si="53"/>
        <v>0</v>
      </c>
    </row>
    <row r="121" spans="1:12" x14ac:dyDescent="0.2">
      <c r="A121" s="4" t="s">
        <v>58</v>
      </c>
      <c r="B121" s="37">
        <v>41</v>
      </c>
      <c r="C121" s="54">
        <f t="shared" si="50"/>
        <v>13163187</v>
      </c>
      <c r="D121" s="54">
        <v>0</v>
      </c>
      <c r="E121" s="54">
        <f t="shared" si="49"/>
        <v>13163187</v>
      </c>
      <c r="F121" s="54">
        <v>7466258</v>
      </c>
      <c r="G121" s="54">
        <v>18249445</v>
      </c>
      <c r="H121" s="54">
        <v>0</v>
      </c>
      <c r="I121" s="54">
        <v>2380000</v>
      </c>
      <c r="J121" s="54">
        <f t="shared" si="51"/>
        <v>-13163187</v>
      </c>
      <c r="K121" s="54">
        <f t="shared" si="52"/>
        <v>0</v>
      </c>
      <c r="L121" s="55">
        <f t="shared" si="53"/>
        <v>0</v>
      </c>
    </row>
    <row r="122" spans="1:12" ht="22.5" x14ac:dyDescent="0.2">
      <c r="A122" s="4" t="s">
        <v>59</v>
      </c>
      <c r="B122" s="37">
        <v>42</v>
      </c>
      <c r="C122" s="54">
        <f t="shared" si="50"/>
        <v>119259495</v>
      </c>
      <c r="D122" s="54">
        <v>0</v>
      </c>
      <c r="E122" s="54">
        <f t="shared" si="49"/>
        <v>119259495</v>
      </c>
      <c r="F122" s="54">
        <v>840000</v>
      </c>
      <c r="G122" s="54">
        <v>120099495</v>
      </c>
      <c r="H122" s="54">
        <v>0</v>
      </c>
      <c r="I122" s="54">
        <v>0</v>
      </c>
      <c r="J122" s="54">
        <f t="shared" si="51"/>
        <v>-119259495</v>
      </c>
      <c r="K122" s="54">
        <f t="shared" si="52"/>
        <v>0</v>
      </c>
      <c r="L122" s="55">
        <f t="shared" si="53"/>
        <v>0</v>
      </c>
    </row>
    <row r="123" spans="1:12" x14ac:dyDescent="0.2">
      <c r="A123" s="4" t="s">
        <v>60</v>
      </c>
      <c r="B123" s="37">
        <v>61</v>
      </c>
      <c r="C123" s="54">
        <f t="shared" si="50"/>
        <v>81983228</v>
      </c>
      <c r="D123" s="54">
        <v>0</v>
      </c>
      <c r="E123" s="54">
        <f t="shared" si="49"/>
        <v>81983228</v>
      </c>
      <c r="F123" s="54">
        <v>48911838</v>
      </c>
      <c r="G123" s="54">
        <v>42449617</v>
      </c>
      <c r="H123" s="54">
        <v>0</v>
      </c>
      <c r="I123" s="54">
        <v>88445449</v>
      </c>
      <c r="J123" s="54">
        <f t="shared" si="51"/>
        <v>-81983228</v>
      </c>
      <c r="K123" s="54">
        <f t="shared" si="52"/>
        <v>0</v>
      </c>
      <c r="L123" s="55">
        <f t="shared" si="53"/>
        <v>0</v>
      </c>
    </row>
    <row r="124" spans="1:12" x14ac:dyDescent="0.2">
      <c r="A124" s="4" t="s">
        <v>61</v>
      </c>
      <c r="B124" s="37">
        <v>71</v>
      </c>
      <c r="C124" s="54">
        <f t="shared" si="50"/>
        <v>8078952</v>
      </c>
      <c r="D124" s="54">
        <v>0</v>
      </c>
      <c r="E124" s="54">
        <f t="shared" si="49"/>
        <v>8078952</v>
      </c>
      <c r="F124" s="54">
        <v>685911</v>
      </c>
      <c r="G124" s="54">
        <v>4753886</v>
      </c>
      <c r="H124" s="54">
        <v>0</v>
      </c>
      <c r="I124" s="54">
        <v>4010977</v>
      </c>
      <c r="J124" s="54">
        <f t="shared" si="51"/>
        <v>-8078952</v>
      </c>
      <c r="K124" s="54">
        <f t="shared" si="52"/>
        <v>0</v>
      </c>
      <c r="L124" s="55">
        <f t="shared" si="53"/>
        <v>0</v>
      </c>
    </row>
    <row r="125" spans="1:12" x14ac:dyDescent="0.2">
      <c r="A125" s="4" t="s">
        <v>62</v>
      </c>
      <c r="B125" s="37">
        <v>74</v>
      </c>
      <c r="C125" s="54">
        <f t="shared" si="50"/>
        <v>3925529</v>
      </c>
      <c r="D125" s="54">
        <v>0</v>
      </c>
      <c r="E125" s="54">
        <f t="shared" si="49"/>
        <v>3925529</v>
      </c>
      <c r="F125" s="54">
        <v>58160100</v>
      </c>
      <c r="G125" s="54">
        <v>0</v>
      </c>
      <c r="H125" s="54">
        <v>0</v>
      </c>
      <c r="I125" s="54">
        <v>62085629</v>
      </c>
      <c r="J125" s="54">
        <f t="shared" si="51"/>
        <v>-3925529</v>
      </c>
      <c r="K125" s="54">
        <f t="shared" si="52"/>
        <v>0</v>
      </c>
      <c r="L125" s="55"/>
    </row>
    <row r="127" spans="1:12" x14ac:dyDescent="0.2">
      <c r="A127" s="1" t="s">
        <v>80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55"/>
    </row>
    <row r="128" spans="1:12" ht="22.5" x14ac:dyDescent="0.2">
      <c r="A128" s="4" t="s">
        <v>53</v>
      </c>
      <c r="B128" s="37">
        <v>21</v>
      </c>
      <c r="C128" s="54">
        <f>C117</f>
        <v>35296978</v>
      </c>
      <c r="D128" s="54">
        <v>12575</v>
      </c>
      <c r="E128" s="54">
        <f t="shared" ref="E128:E137" si="54">C128+D128</f>
        <v>35309553</v>
      </c>
      <c r="F128" s="54">
        <v>38457464</v>
      </c>
      <c r="G128" s="54">
        <v>0</v>
      </c>
      <c r="H128" s="54">
        <v>0</v>
      </c>
      <c r="I128" s="54">
        <v>41773427</v>
      </c>
      <c r="J128" s="54">
        <f>F128-G128+H128-I128</f>
        <v>-3315963</v>
      </c>
      <c r="K128" s="54">
        <f>J128+E128</f>
        <v>31993590</v>
      </c>
      <c r="L128" s="55"/>
    </row>
    <row r="129" spans="1:12" x14ac:dyDescent="0.2">
      <c r="A129" s="4" t="s">
        <v>55</v>
      </c>
      <c r="B129" s="37">
        <v>32</v>
      </c>
      <c r="C129" s="54">
        <f t="shared" ref="C129:C133" si="55">C118</f>
        <v>626156</v>
      </c>
      <c r="D129" s="54">
        <v>-9255</v>
      </c>
      <c r="E129" s="54">
        <f t="shared" si="54"/>
        <v>616901</v>
      </c>
      <c r="F129" s="54">
        <v>2804184</v>
      </c>
      <c r="G129" s="54">
        <v>2943644</v>
      </c>
      <c r="H129" s="54">
        <v>0</v>
      </c>
      <c r="I129" s="54">
        <v>0</v>
      </c>
      <c r="J129" s="54">
        <f t="shared" ref="J129:J137" si="56">F129-G129+H129-I129</f>
        <v>-139460</v>
      </c>
      <c r="K129" s="54">
        <f t="shared" ref="K129:K137" si="57">J129+E129</f>
        <v>477441</v>
      </c>
      <c r="L129" s="55">
        <f t="shared" ref="L129:L136" si="58">K129/G129</f>
        <v>0.16219386583431963</v>
      </c>
    </row>
    <row r="130" spans="1:12" x14ac:dyDescent="0.2">
      <c r="A130" s="4" t="s">
        <v>56</v>
      </c>
      <c r="B130" s="37">
        <v>33</v>
      </c>
      <c r="C130" s="54">
        <f t="shared" si="55"/>
        <v>0</v>
      </c>
      <c r="D130" s="54">
        <v>0</v>
      </c>
      <c r="E130" s="54">
        <f t="shared" si="54"/>
        <v>0</v>
      </c>
      <c r="F130" s="54">
        <v>1709046</v>
      </c>
      <c r="G130" s="54">
        <v>1709046</v>
      </c>
      <c r="H130" s="54">
        <v>0</v>
      </c>
      <c r="I130" s="54">
        <v>0</v>
      </c>
      <c r="J130" s="54">
        <f t="shared" si="56"/>
        <v>0</v>
      </c>
      <c r="K130" s="54">
        <f t="shared" si="57"/>
        <v>0</v>
      </c>
      <c r="L130" s="55">
        <f t="shared" si="58"/>
        <v>0</v>
      </c>
    </row>
    <row r="131" spans="1:12" x14ac:dyDescent="0.2">
      <c r="A131" s="4" t="s">
        <v>57</v>
      </c>
      <c r="B131" s="37">
        <v>39</v>
      </c>
      <c r="C131" s="54">
        <f t="shared" si="55"/>
        <v>12725968</v>
      </c>
      <c r="D131" s="54">
        <v>-552369</v>
      </c>
      <c r="E131" s="54">
        <f t="shared" si="54"/>
        <v>12173599</v>
      </c>
      <c r="F131" s="54">
        <v>9707875</v>
      </c>
      <c r="G131" s="54">
        <v>9196117</v>
      </c>
      <c r="H131" s="54">
        <v>0</v>
      </c>
      <c r="I131" s="54">
        <v>0</v>
      </c>
      <c r="J131" s="54">
        <f t="shared" si="56"/>
        <v>511758</v>
      </c>
      <c r="K131" s="54">
        <f t="shared" si="57"/>
        <v>12685357</v>
      </c>
      <c r="L131" s="55">
        <f t="shared" si="58"/>
        <v>1.3794253596382038</v>
      </c>
    </row>
    <row r="132" spans="1:12" x14ac:dyDescent="0.2">
      <c r="A132" s="4" t="s">
        <v>58</v>
      </c>
      <c r="B132" s="37">
        <v>41</v>
      </c>
      <c r="C132" s="54">
        <f t="shared" si="55"/>
        <v>13163187</v>
      </c>
      <c r="D132" s="54">
        <v>0</v>
      </c>
      <c r="E132" s="54">
        <f t="shared" si="54"/>
        <v>13163187</v>
      </c>
      <c r="F132" s="54">
        <v>10678892</v>
      </c>
      <c r="G132" s="54">
        <v>7918327</v>
      </c>
      <c r="H132" s="54">
        <v>7400000</v>
      </c>
      <c r="I132" s="54">
        <v>0</v>
      </c>
      <c r="J132" s="54">
        <f t="shared" si="56"/>
        <v>10160565</v>
      </c>
      <c r="K132" s="54">
        <f t="shared" si="57"/>
        <v>23323752</v>
      </c>
      <c r="L132" s="55">
        <f t="shared" si="58"/>
        <v>2.9455403900344099</v>
      </c>
    </row>
    <row r="133" spans="1:12" ht="22.5" x14ac:dyDescent="0.2">
      <c r="A133" s="4" t="s">
        <v>59</v>
      </c>
      <c r="B133" s="37">
        <v>42</v>
      </c>
      <c r="C133" s="54">
        <f t="shared" si="55"/>
        <v>119259495</v>
      </c>
      <c r="D133" s="54">
        <v>0</v>
      </c>
      <c r="E133" s="54">
        <f t="shared" si="54"/>
        <v>119259495</v>
      </c>
      <c r="F133" s="54">
        <v>998649</v>
      </c>
      <c r="G133" s="54">
        <v>31635431</v>
      </c>
      <c r="H133" s="54">
        <v>0</v>
      </c>
      <c r="I133" s="54">
        <v>0</v>
      </c>
      <c r="J133" s="54">
        <f t="shared" si="56"/>
        <v>-30636782</v>
      </c>
      <c r="K133" s="54">
        <f t="shared" si="57"/>
        <v>88622713</v>
      </c>
      <c r="L133" s="55">
        <f t="shared" si="58"/>
        <v>2.801375236518826</v>
      </c>
    </row>
    <row r="134" spans="1:12" x14ac:dyDescent="0.2">
      <c r="A134" s="4" t="s">
        <v>81</v>
      </c>
      <c r="B134" s="37">
        <v>59</v>
      </c>
      <c r="C134" s="54">
        <v>0</v>
      </c>
      <c r="D134" s="54">
        <v>0</v>
      </c>
      <c r="E134" s="54">
        <f t="shared" ref="E134" si="59">C134+D134</f>
        <v>0</v>
      </c>
      <c r="F134" s="54">
        <v>132051</v>
      </c>
      <c r="G134" s="54">
        <v>226231</v>
      </c>
      <c r="H134" s="54">
        <v>0</v>
      </c>
      <c r="I134" s="54">
        <v>0</v>
      </c>
      <c r="J134" s="54">
        <f t="shared" ref="J134" si="60">F134-G134+H134-I134</f>
        <v>-94180</v>
      </c>
      <c r="K134" s="54">
        <f t="shared" ref="K134" si="61">J134+E134</f>
        <v>-94180</v>
      </c>
      <c r="L134" s="55">
        <f t="shared" ref="L134" si="62">K134/G134</f>
        <v>-0.41630015338304655</v>
      </c>
    </row>
    <row r="135" spans="1:12" x14ac:dyDescent="0.2">
      <c r="A135" s="4" t="s">
        <v>60</v>
      </c>
      <c r="B135" s="37">
        <v>61</v>
      </c>
      <c r="C135" s="54">
        <f>C123</f>
        <v>81983228</v>
      </c>
      <c r="D135" s="54">
        <v>0</v>
      </c>
      <c r="E135" s="54">
        <f t="shared" si="54"/>
        <v>81983228</v>
      </c>
      <c r="F135" s="54">
        <v>50615302</v>
      </c>
      <c r="G135" s="54">
        <v>41492567</v>
      </c>
      <c r="H135" s="54">
        <v>0</v>
      </c>
      <c r="I135" s="54">
        <v>0</v>
      </c>
      <c r="J135" s="54">
        <f t="shared" si="56"/>
        <v>9122735</v>
      </c>
      <c r="K135" s="54">
        <f t="shared" si="57"/>
        <v>91105963</v>
      </c>
      <c r="L135" s="55">
        <f t="shared" si="58"/>
        <v>2.195717681193357</v>
      </c>
    </row>
    <row r="136" spans="1:12" x14ac:dyDescent="0.2">
      <c r="A136" s="4" t="s">
        <v>61</v>
      </c>
      <c r="B136" s="37">
        <v>71</v>
      </c>
      <c r="C136" s="54">
        <f>C124</f>
        <v>8078952</v>
      </c>
      <c r="D136" s="54">
        <v>28</v>
      </c>
      <c r="E136" s="54">
        <f t="shared" si="54"/>
        <v>8078980</v>
      </c>
      <c r="F136" s="54">
        <v>3402315</v>
      </c>
      <c r="G136" s="54">
        <v>1390148</v>
      </c>
      <c r="H136" s="54">
        <v>0</v>
      </c>
      <c r="I136" s="54">
        <v>1631559</v>
      </c>
      <c r="J136" s="54">
        <f t="shared" si="56"/>
        <v>380608</v>
      </c>
      <c r="K136" s="54">
        <f t="shared" si="57"/>
        <v>8459588</v>
      </c>
      <c r="L136" s="55">
        <f t="shared" si="58"/>
        <v>6.0853865919312184</v>
      </c>
    </row>
    <row r="137" spans="1:12" x14ac:dyDescent="0.2">
      <c r="A137" s="4" t="s">
        <v>62</v>
      </c>
      <c r="B137" s="37">
        <v>74</v>
      </c>
      <c r="C137" s="54">
        <f>C125</f>
        <v>3925529</v>
      </c>
      <c r="D137" s="54">
        <v>0</v>
      </c>
      <c r="E137" s="54">
        <f t="shared" si="54"/>
        <v>3925529</v>
      </c>
      <c r="F137" s="54">
        <v>56793444</v>
      </c>
      <c r="G137" s="54">
        <v>0</v>
      </c>
      <c r="H137" s="54">
        <v>0</v>
      </c>
      <c r="I137" s="54">
        <v>57345561</v>
      </c>
      <c r="J137" s="54">
        <f t="shared" si="56"/>
        <v>-552117</v>
      </c>
      <c r="K137" s="54">
        <f t="shared" si="57"/>
        <v>3373412</v>
      </c>
      <c r="L137" s="55"/>
    </row>
    <row r="139" spans="1:12" x14ac:dyDescent="0.2">
      <c r="A139" s="76" t="s">
        <v>78</v>
      </c>
    </row>
    <row r="140" spans="1:12" ht="22.5" x14ac:dyDescent="0.2">
      <c r="A140" s="4" t="s">
        <v>53</v>
      </c>
      <c r="B140" s="37">
        <v>21</v>
      </c>
      <c r="C140" s="54">
        <f t="shared" ref="C140:C146" si="63">K128</f>
        <v>31993590</v>
      </c>
      <c r="D140" s="54">
        <v>0</v>
      </c>
      <c r="E140" s="54">
        <f t="shared" ref="E140:E149" si="64">C140+D140</f>
        <v>31993590</v>
      </c>
      <c r="F140" s="54">
        <v>40021637</v>
      </c>
      <c r="G140" s="54">
        <v>0</v>
      </c>
      <c r="H140" s="54">
        <v>0</v>
      </c>
      <c r="I140" s="54">
        <v>39730674</v>
      </c>
      <c r="J140" s="54">
        <f>F140-G140+H140-I140</f>
        <v>290963</v>
      </c>
      <c r="K140" s="54">
        <f>J140+E140</f>
        <v>32284553</v>
      </c>
      <c r="L140" s="55"/>
    </row>
    <row r="141" spans="1:12" x14ac:dyDescent="0.2">
      <c r="A141" s="4" t="s">
        <v>55</v>
      </c>
      <c r="B141" s="37">
        <v>32</v>
      </c>
      <c r="C141" s="54">
        <f t="shared" si="63"/>
        <v>477441</v>
      </c>
      <c r="D141" s="54">
        <v>0</v>
      </c>
      <c r="E141" s="54">
        <f t="shared" si="64"/>
        <v>477441</v>
      </c>
      <c r="F141" s="54">
        <v>1563501</v>
      </c>
      <c r="G141" s="54">
        <v>1804917</v>
      </c>
      <c r="H141" s="54">
        <v>0</v>
      </c>
      <c r="I141" s="54">
        <v>236025</v>
      </c>
      <c r="J141" s="54">
        <f t="shared" ref="J141:J149" si="65">F141-G141+H141-I141</f>
        <v>-477441</v>
      </c>
      <c r="K141" s="54">
        <f t="shared" ref="K141:K149" si="66">J141+E141</f>
        <v>0</v>
      </c>
      <c r="L141" s="55">
        <f t="shared" ref="L141:L148" si="67">K141/G141</f>
        <v>0</v>
      </c>
    </row>
    <row r="142" spans="1:12" x14ac:dyDescent="0.2">
      <c r="A142" s="4" t="s">
        <v>56</v>
      </c>
      <c r="B142" s="37">
        <v>33</v>
      </c>
      <c r="C142" s="54">
        <f t="shared" si="63"/>
        <v>0</v>
      </c>
      <c r="D142" s="54">
        <v>0</v>
      </c>
      <c r="E142" s="54">
        <f t="shared" si="64"/>
        <v>0</v>
      </c>
      <c r="F142" s="54">
        <v>1951234</v>
      </c>
      <c r="G142" s="54">
        <v>1951234</v>
      </c>
      <c r="H142" s="54">
        <v>0</v>
      </c>
      <c r="I142" s="54">
        <v>0</v>
      </c>
      <c r="J142" s="54">
        <f t="shared" si="65"/>
        <v>0</v>
      </c>
      <c r="K142" s="54">
        <f t="shared" si="66"/>
        <v>0</v>
      </c>
      <c r="L142" s="55">
        <f t="shared" si="67"/>
        <v>0</v>
      </c>
    </row>
    <row r="143" spans="1:12" x14ac:dyDescent="0.2">
      <c r="A143" s="4" t="s">
        <v>57</v>
      </c>
      <c r="B143" s="37">
        <v>39</v>
      </c>
      <c r="C143" s="54">
        <f t="shared" si="63"/>
        <v>12685357</v>
      </c>
      <c r="D143" s="54">
        <v>0</v>
      </c>
      <c r="E143" s="54">
        <f t="shared" si="64"/>
        <v>12685357</v>
      </c>
      <c r="F143" s="54">
        <v>9453728</v>
      </c>
      <c r="G143" s="54">
        <v>10613830</v>
      </c>
      <c r="H143" s="54">
        <v>97692</v>
      </c>
      <c r="I143" s="54">
        <v>11622947</v>
      </c>
      <c r="J143" s="54">
        <f t="shared" si="65"/>
        <v>-12685357</v>
      </c>
      <c r="K143" s="54">
        <f t="shared" si="66"/>
        <v>0</v>
      </c>
      <c r="L143" s="55">
        <f t="shared" si="67"/>
        <v>0</v>
      </c>
    </row>
    <row r="144" spans="1:12" x14ac:dyDescent="0.2">
      <c r="A144" s="4" t="s">
        <v>58</v>
      </c>
      <c r="B144" s="37">
        <v>41</v>
      </c>
      <c r="C144" s="54">
        <f t="shared" si="63"/>
        <v>23323752</v>
      </c>
      <c r="D144" s="54">
        <v>0</v>
      </c>
      <c r="E144" s="54">
        <f t="shared" si="64"/>
        <v>23323752</v>
      </c>
      <c r="F144" s="54">
        <v>5899744</v>
      </c>
      <c r="G144" s="54">
        <v>25778966</v>
      </c>
      <c r="H144" s="54">
        <v>0</v>
      </c>
      <c r="I144" s="54">
        <v>3444530</v>
      </c>
      <c r="J144" s="54">
        <f t="shared" si="65"/>
        <v>-23323752</v>
      </c>
      <c r="K144" s="54">
        <f t="shared" si="66"/>
        <v>0</v>
      </c>
      <c r="L144" s="55">
        <f t="shared" si="67"/>
        <v>0</v>
      </c>
    </row>
    <row r="145" spans="1:12" ht="22.5" x14ac:dyDescent="0.2">
      <c r="A145" s="4" t="s">
        <v>59</v>
      </c>
      <c r="B145" s="37">
        <v>42</v>
      </c>
      <c r="C145" s="54">
        <f t="shared" si="63"/>
        <v>88622713</v>
      </c>
      <c r="D145" s="54">
        <v>0</v>
      </c>
      <c r="E145" s="54">
        <f t="shared" si="64"/>
        <v>88622713</v>
      </c>
      <c r="F145" s="54">
        <v>1045000</v>
      </c>
      <c r="G145" s="54">
        <v>89697713</v>
      </c>
      <c r="H145" s="54">
        <v>0</v>
      </c>
      <c r="I145" s="54">
        <v>0</v>
      </c>
      <c r="J145" s="54">
        <f t="shared" si="65"/>
        <v>-88652713</v>
      </c>
      <c r="K145" s="54">
        <f t="shared" si="66"/>
        <v>-30000</v>
      </c>
      <c r="L145" s="55">
        <f t="shared" si="67"/>
        <v>-3.3445668787564296E-4</v>
      </c>
    </row>
    <row r="146" spans="1:12" x14ac:dyDescent="0.2">
      <c r="A146" s="4" t="s">
        <v>81</v>
      </c>
      <c r="B146" s="37">
        <v>59</v>
      </c>
      <c r="C146" s="54">
        <f t="shared" si="63"/>
        <v>-94180</v>
      </c>
      <c r="D146" s="54">
        <v>0</v>
      </c>
      <c r="E146" s="54">
        <f t="shared" ref="E146" si="68">C146+D146</f>
        <v>-94180</v>
      </c>
      <c r="F146" s="54">
        <v>453156</v>
      </c>
      <c r="G146" s="54">
        <v>358976</v>
      </c>
      <c r="H146" s="54">
        <v>0</v>
      </c>
      <c r="I146" s="54">
        <v>0</v>
      </c>
      <c r="J146" s="54">
        <f t="shared" ref="J146" si="69">F146-G146+H146-I146</f>
        <v>94180</v>
      </c>
      <c r="K146" s="54">
        <f t="shared" ref="K146" si="70">J146+E146</f>
        <v>0</v>
      </c>
      <c r="L146" s="55">
        <f t="shared" ref="L146" si="71">K146/G146</f>
        <v>0</v>
      </c>
    </row>
    <row r="147" spans="1:12" x14ac:dyDescent="0.2">
      <c r="A147" s="4" t="s">
        <v>60</v>
      </c>
      <c r="B147" s="37">
        <v>61</v>
      </c>
      <c r="C147" s="54">
        <f t="shared" ref="C147:C149" si="72">K135</f>
        <v>91105963</v>
      </c>
      <c r="D147" s="54">
        <v>0</v>
      </c>
      <c r="E147" s="54">
        <f t="shared" si="64"/>
        <v>91105963</v>
      </c>
      <c r="F147" s="54">
        <v>52522110</v>
      </c>
      <c r="G147" s="54">
        <v>42123650</v>
      </c>
      <c r="H147" s="54">
        <v>0</v>
      </c>
      <c r="I147" s="54">
        <v>101504423</v>
      </c>
      <c r="J147" s="54">
        <f t="shared" si="65"/>
        <v>-91105963</v>
      </c>
      <c r="K147" s="54">
        <f t="shared" si="66"/>
        <v>0</v>
      </c>
      <c r="L147" s="55">
        <f t="shared" si="67"/>
        <v>0</v>
      </c>
    </row>
    <row r="148" spans="1:12" x14ac:dyDescent="0.2">
      <c r="A148" s="4" t="s">
        <v>61</v>
      </c>
      <c r="B148" s="37">
        <v>71</v>
      </c>
      <c r="C148" s="54">
        <f t="shared" si="72"/>
        <v>8459588</v>
      </c>
      <c r="D148" s="54">
        <v>0</v>
      </c>
      <c r="E148" s="54">
        <f t="shared" si="64"/>
        <v>8459588</v>
      </c>
      <c r="F148" s="54">
        <v>3370845</v>
      </c>
      <c r="G148" s="54">
        <v>3117493</v>
      </c>
      <c r="H148" s="54">
        <v>0</v>
      </c>
      <c r="I148" s="54">
        <v>8712940</v>
      </c>
      <c r="J148" s="54">
        <f t="shared" si="65"/>
        <v>-8459588</v>
      </c>
      <c r="K148" s="54">
        <f t="shared" si="66"/>
        <v>0</v>
      </c>
      <c r="L148" s="55">
        <f t="shared" si="67"/>
        <v>0</v>
      </c>
    </row>
    <row r="149" spans="1:12" x14ac:dyDescent="0.2">
      <c r="A149" s="4" t="s">
        <v>62</v>
      </c>
      <c r="B149" s="37">
        <v>74</v>
      </c>
      <c r="C149" s="54">
        <f t="shared" si="72"/>
        <v>3373412</v>
      </c>
      <c r="D149" s="54">
        <v>0</v>
      </c>
      <c r="E149" s="54">
        <f t="shared" si="64"/>
        <v>3373412</v>
      </c>
      <c r="F149" s="54">
        <v>67458641</v>
      </c>
      <c r="G149" s="54">
        <v>0</v>
      </c>
      <c r="H149" s="54">
        <v>0</v>
      </c>
      <c r="I149" s="54">
        <v>70832053</v>
      </c>
      <c r="J149" s="54">
        <f t="shared" si="65"/>
        <v>-3373412</v>
      </c>
      <c r="K149" s="54">
        <f t="shared" si="66"/>
        <v>0</v>
      </c>
      <c r="L149" s="55"/>
    </row>
  </sheetData>
  <printOptions gridLines="1"/>
  <pageMargins left="0.7" right="0.7" top="0.75" bottom="0.75" header="0.3" footer="0.3"/>
  <pageSetup paperSize="5" orientation="landscape" r:id="rId1"/>
  <headerFooter>
    <oddHeader>&amp;LCoast Community College District&amp;RAll Other Funds</oddHeader>
    <oddFooter>&amp;LResearch Department
California Federation of Teachers&amp;RSource: 311 Reports
&amp;D</oddFooter>
  </headerFooter>
  <rowBreaks count="3" manualBreakCount="3">
    <brk id="37" max="16383" man="1"/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Fund 10</vt:lpstr>
      <vt:lpstr>Unrestricted w Deltas</vt:lpstr>
      <vt:lpstr>Unrestricted w %</vt:lpstr>
      <vt:lpstr>All Funds</vt:lpstr>
      <vt:lpstr>'All Funds'!Print_Titles</vt:lpstr>
      <vt:lpstr>'Fund 10'!Print_Titles</vt:lpstr>
      <vt:lpstr>'Unrestricted w %'!Print_Titles</vt:lpstr>
      <vt:lpstr>'Unrestricted w Deltas'!Print_Titles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Valentine</dc:creator>
  <cp:lastModifiedBy>Marten, Connie</cp:lastModifiedBy>
  <cp:lastPrinted>2017-04-07T18:59:44Z</cp:lastPrinted>
  <dcterms:created xsi:type="dcterms:W3CDTF">2015-02-24T21:08:15Z</dcterms:created>
  <dcterms:modified xsi:type="dcterms:W3CDTF">2017-05-09T17:58:22Z</dcterms:modified>
</cp:coreProperties>
</file>